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365" activeTab="0"/>
  </bookViews>
  <sheets>
    <sheet name="Quantities" sheetId="1" r:id="rId1"/>
  </sheets>
  <definedNames>
    <definedName name="_xlnm.Print_Titles" localSheetId="0">'Quantities'!$1:$5</definedName>
  </definedNames>
  <calcPr fullCalcOnLoad="1"/>
</workbook>
</file>

<file path=xl/sharedStrings.xml><?xml version="1.0" encoding="utf-8"?>
<sst xmlns="http://schemas.openxmlformats.org/spreadsheetml/2006/main" count="217" uniqueCount="128">
  <si>
    <t>Description</t>
  </si>
  <si>
    <t>Units</t>
  </si>
  <si>
    <t>LS</t>
  </si>
  <si>
    <t>CONSTRUCTION SURVEYING</t>
  </si>
  <si>
    <t>REGULAR EXCAVATION</t>
  </si>
  <si>
    <t>CY</t>
  </si>
  <si>
    <t>TON</t>
  </si>
  <si>
    <t>CLEARING AND GRUBBING</t>
  </si>
  <si>
    <t>ACRE</t>
  </si>
  <si>
    <t>LF</t>
  </si>
  <si>
    <t>SY</t>
  </si>
  <si>
    <t>CG-12 DETECTABLE WARNING SURFACE</t>
  </si>
  <si>
    <t>CONCRETE SIDEWALK 4"</t>
  </si>
  <si>
    <t>EA</t>
  </si>
  <si>
    <t>RELOCATE MAILBOX</t>
  </si>
  <si>
    <t>SAW CUT CURB AND GUTTER</t>
  </si>
  <si>
    <t>ADJUST SANITARY MANHOLE TOP</t>
  </si>
  <si>
    <t>REMOVE CONCRETE SIDEWALK</t>
  </si>
  <si>
    <t>REMOVE CURB AND GUTTER</t>
  </si>
  <si>
    <t>EXISTING PIPE TO BE CLEANED</t>
  </si>
  <si>
    <t>UNDERDRAIN UD-4</t>
  </si>
  <si>
    <t>SF</t>
  </si>
  <si>
    <t>SIGN PANEL</t>
  </si>
  <si>
    <t>TEMPORARY SILT FENCE</t>
  </si>
  <si>
    <t>INLET PROTECTION TY. B</t>
  </si>
  <si>
    <t>TREE PROTECTION FENCE</t>
  </si>
  <si>
    <t>ALLAYING DUST</t>
  </si>
  <si>
    <t>HR</t>
  </si>
  <si>
    <t>DAY</t>
  </si>
  <si>
    <t>PORTABLE CHANGEABLE MESSAGE SIGN</t>
  </si>
  <si>
    <t>REMOVE GRAVEL DRIVEWAY</t>
  </si>
  <si>
    <t>REMOVE EXISTING REFLECTOR POST</t>
  </si>
  <si>
    <t>SAW CUT PAVEMENT (ROADWAY)</t>
  </si>
  <si>
    <t>REMOVE CONCRETE APRON</t>
  </si>
  <si>
    <t>REMOVE ASPHALT SIDEWALK/SHARED USE PATH/TRAIL</t>
  </si>
  <si>
    <t>REMOVE ASPHALT DRIVEWAY/ASPHALT ENTRANCE</t>
  </si>
  <si>
    <t>SAW CUT (SIDEWALK AND ASPHALT TRAIL)</t>
  </si>
  <si>
    <t>SAW CUT (ASPHALT DRIVEWAY/PARKING LOT)</t>
  </si>
  <si>
    <t>REMOVE CURB CUT RAMPS</t>
  </si>
  <si>
    <t>CONNECT ST'D UD-4 TO STRUCTURE</t>
  </si>
  <si>
    <t>Quantity</t>
  </si>
  <si>
    <t>Unit Price</t>
  </si>
  <si>
    <t>Amount</t>
  </si>
  <si>
    <t xml:space="preserve">ASPHALT CONCRETE TY. SM-9.5A </t>
  </si>
  <si>
    <t>ASPHALT CONCRETE TY. BM‐25.0A</t>
  </si>
  <si>
    <t>FLEXIBLE PAVE. PLANING 0"-2"</t>
  </si>
  <si>
    <t>DEMOLITION OF PAVEMENT (ROADWAY)</t>
  </si>
  <si>
    <t>EXCESS CUT TO BE DISPOSED (HAUL AWAY)</t>
  </si>
  <si>
    <t>ENTRANCE GUTTER CG-9B</t>
  </si>
  <si>
    <t>NS COMB. CURB &amp; GUTTER (MODIFIED CG-6)</t>
  </si>
  <si>
    <t>NS RADIAL COMB. CURB &amp; GUTTER (MODIFIED RADIAL CG-6)</t>
  </si>
  <si>
    <t>TREE (MINIMUM 3" CALIPER)</t>
  </si>
  <si>
    <t>SOD</t>
  </si>
  <si>
    <t>TOPSOIL CL. A 2"</t>
  </si>
  <si>
    <t>REPLACE STRUCTURE TOP (STD. DI-3B L=14')</t>
  </si>
  <si>
    <t>REPLACE STRUCTURE TOP (STD. DI-3B L=16')</t>
  </si>
  <si>
    <t>REPLACE STRUCTURE TOP (STD. DI-3F L=8')</t>
  </si>
  <si>
    <t>CURB RAMP CG-12 TYPE A</t>
  </si>
  <si>
    <t>CURB RAMP CG-12 TYPE B</t>
  </si>
  <si>
    <t>CURB RAMP CG-12 TYPE C</t>
  </si>
  <si>
    <t>INLET SHAPING IS-1</t>
  </si>
  <si>
    <t>RESET WATER VALVE</t>
  </si>
  <si>
    <t>RELOCATE WATER METER</t>
  </si>
  <si>
    <t>RESET GAS VALVE</t>
  </si>
  <si>
    <t>REMOVE YARD DRAIN</t>
  </si>
  <si>
    <t>TY. B CL. I PAVE. LINE MARK. 4" (WHITE)</t>
  </si>
  <si>
    <t>TY. B CL. I PAVE. LINE MARK. 4" (YELLOW)</t>
  </si>
  <si>
    <t>TY. B CL. I PAVE. LINE MARK. 24" (WHITE)</t>
  </si>
  <si>
    <t>TY. B CL. I PAVE. LINE MARK. 6" (WHITE)</t>
  </si>
  <si>
    <t>TY. B CL. I PAVE. MESSAGE MARK. "SCHOOL" (WHITE)</t>
  </si>
  <si>
    <t>SIGN POST STP-1, 2" 12 GA.</t>
  </si>
  <si>
    <t>SIGN POST STP-1, 2 3/16" 10 GA. (FOR INNER POST ONLY, 6')</t>
  </si>
  <si>
    <t>SIGN POST STP-1, 2 1/2" 10 GA.</t>
  </si>
  <si>
    <t>CONCRETE FOUNDATION STP-1, TYPE A</t>
  </si>
  <si>
    <t>REM.-DISPOSE SIGN STR. (INCLUDES SIGNS, POSTS, AND FOUNDATIONS)</t>
  </si>
  <si>
    <t>FLAGGER SERVICE</t>
  </si>
  <si>
    <t>IMPACT ATTENUATOR SERVICE (TY. 1-A, TL-2,  ≤ 45 MPH)</t>
  </si>
  <si>
    <t>TEMP. SAFETY FENCE 4' (ORANGE SAFETY FENCE)</t>
  </si>
  <si>
    <t>TYPE 3 BARRICADE 8'</t>
  </si>
  <si>
    <t>CONSTRUCTION PAVE. MARK.(TY. D, CL. II) 4" WIDTH (WHITE)</t>
  </si>
  <si>
    <t>CONSTRUCTION PAVE. MARK.(TY. D, CL. II) 4" WIDTH (YELLOW)</t>
  </si>
  <si>
    <t>WARNING LIGHT (TYPE B)</t>
  </si>
  <si>
    <t>GROUP 2 CHANNELIZING DEVICE (DRUM)</t>
  </si>
  <si>
    <t>TRAFFIC BARRIER SERVICE (CONCRETE)</t>
  </si>
  <si>
    <t>AGGREGATE MATERIAL (NO. 78)</t>
  </si>
  <si>
    <t>TEMPORARY STORM PIPE (12")</t>
  </si>
  <si>
    <t>TEMPORARY STORM PIPE (18")</t>
  </si>
  <si>
    <t>TYPE 3 BARRICADE 4' (For Conc. Sidewalk)</t>
  </si>
  <si>
    <t>REMOVE RCP (DRIVEWAY CULVERTS)</t>
  </si>
  <si>
    <t>NON-PERFORATED UNDERDRAIN UD-4</t>
  </si>
  <si>
    <t>UNSUITABLE MATERIAL (REMOVE &amp; HAUL AWAY)</t>
  </si>
  <si>
    <t>ROOTMAT (6" DEPTH) [REMOVE &amp; HAUL AWAY]</t>
  </si>
  <si>
    <t>COORDINATION FOR BRACING UTILITY POLE</t>
  </si>
  <si>
    <t>TEMPORARY SIGN (CONSTRUCTION SIGNS &amp; POST)</t>
  </si>
  <si>
    <t>INSTALL BI-DIRECTIONAL RRFB (ALL INCLUSIVE ASSEMBLY AND ELECTRICAL CONNECTION)</t>
  </si>
  <si>
    <t>INSTALL SIGN (ROADWAY SIGNS, EXCLUDING RRFB SIGNAGE)</t>
  </si>
  <si>
    <t>BORE NON-PERFORATED UNDERDRAIN UD-4</t>
  </si>
  <si>
    <t>NUTRIENT CREDIT PURCHASE</t>
  </si>
  <si>
    <t>LBS/YR</t>
  </si>
  <si>
    <t>MAINTENANCE OF TREES</t>
  </si>
  <si>
    <t>REMOVE/MODIFY PORTION OF EX. CONCRETE SWALE</t>
  </si>
  <si>
    <t>AGGR.BASE MATL. TY. I NO. 21B (FOR CONC. S/W)</t>
  </si>
  <si>
    <t>PIPE VIDEO INSPECTION AND PIPE CLEAN-OUT (EX. 9 TO EX. 10, EX. 10 TO EX. 11, EX. 12 TO EX. 16)</t>
  </si>
  <si>
    <t>AGGR.BASE MATL. TY. I NO. 21B (FOR CG-6)</t>
  </si>
  <si>
    <t>AGGR.BASE MATL. TY. I NO. 21B (FOR CG-12 CURB RAMPS)</t>
  </si>
  <si>
    <t>AGGR.BASE MATL. TY. I NO. 21B FOR TEMP. CONNECTIONS (VAR. DEPTH/ MAINTENANCE OF ENTR.)</t>
  </si>
  <si>
    <t>REMOVE TREES/ BUSHES (ALL THAT ARE REQUIRED)</t>
  </si>
  <si>
    <t>TEMPORARY PAVEMENT (ROADWAY AND ENTRANCES) [INSTALL/ REMOVE]</t>
  </si>
  <si>
    <t>TEMPORARY PAVEMENT (ASPHALT PATH) [INSTALL/ REMOVE]</t>
  </si>
  <si>
    <t>ERADICATION OF EX. PAVEMENT MARKINGS (EXISTING &amp; TEMPORARY FOR CONSTR.)</t>
  </si>
  <si>
    <t>CONSTRUCTION PAVE. MARK. (ARROW &amp; "ONLY" MESSAGE, INSTALL AND REMOVE)</t>
  </si>
  <si>
    <t>EMBANKMENT MATERIAL (FILL, MEETING CBR 5.5 OR GREATER)</t>
  </si>
  <si>
    <t>AGGR.BASE MATL. TY. I NO. 21B (FOR ASPHALT ROADWAY &amp; UD-4 INSTALL)</t>
  </si>
  <si>
    <t>No.</t>
  </si>
  <si>
    <t>AGGR. BASE MATL. TY. I NO. 21B (FOR CONC. APRONS)</t>
  </si>
  <si>
    <t>TY. B CL. I PAVE. MESSAGE MARK. HELMENTED BICYCLE SYMBOL &amp; BIKE ARROW (WHITE)</t>
  </si>
  <si>
    <t>OFFICIAL TOWN BID FORM</t>
  </si>
  <si>
    <r>
      <t xml:space="preserve">All costs required to complete all the work in accordance with the Contract Documents shall be included in the unit prices as required.  
</t>
    </r>
    <r>
      <rPr>
        <b/>
        <sz val="11"/>
        <color indexed="10"/>
        <rFont val="Calibri"/>
        <family val="2"/>
      </rPr>
      <t>THE PRICING PORTION OF THIS BID FORM MUST BE FILLED OUT ELECTRONICALLY</t>
    </r>
  </si>
  <si>
    <t>IFB 17-15 MARSHALL ROAD SIDEWALK IMPROVEMENTS
VENDOR NAME: _________________________________________</t>
  </si>
  <si>
    <t xml:space="preserve">TOTAL BID  </t>
  </si>
  <si>
    <t xml:space="preserve">In compliance With This Invitation For Bids And To All The Conditions Imposed Therein, The Undersigned Offers And Agrees To Furnish The Goods/Services At The Price(s) Indicated above. By my signature on this solicitation, I certify that this firm/individual and subcontractor is properly licensed for providing the goods/services specified.                                       </t>
  </si>
  <si>
    <t>Vendor Name: ________________________________________________</t>
  </si>
  <si>
    <t>Address: _____________________________________________</t>
  </si>
  <si>
    <t xml:space="preserve">                   _____________________________________________</t>
  </si>
  <si>
    <t>Phone: ___________________   Email:____________________________</t>
  </si>
  <si>
    <t>Signature: _______________________________________  Printed Name: ___________________________</t>
  </si>
  <si>
    <t>IFB  17-15 MARSHALL ROAD SIDEWALK IMPROVEMENTS</t>
  </si>
  <si>
    <t>MOBILIZATION - NOT TO EXCEED 5% OF TOTAL BID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</si>
</sst>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55" applyFont="1" applyFill="1" applyBorder="1" applyAlignment="1">
      <alignment horizontal="left"/>
      <protection/>
    </xf>
    <xf numFmtId="0" fontId="4" fillId="0" borderId="17" xfId="55" applyFont="1" applyFill="1" applyBorder="1" applyAlignment="1">
      <alignment horizontal="left"/>
      <protection/>
    </xf>
    <xf numFmtId="0" fontId="4" fillId="0" borderId="18" xfId="55" applyFont="1" applyFill="1" applyBorder="1" applyAlignment="1">
      <alignment horizontal="left"/>
      <protection/>
    </xf>
    <xf numFmtId="0" fontId="0" fillId="0" borderId="19" xfId="0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5" fillId="0" borderId="14" xfId="0" applyFont="1" applyFill="1" applyBorder="1" applyAlignment="1">
      <alignment horizontal="right"/>
    </xf>
    <xf numFmtId="0" fontId="0" fillId="0" borderId="11" xfId="0" applyNumberFormat="1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/>
      <protection locked="0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pane ySplit="5" topLeftCell="A77" activePane="bottomLeft" state="frozen"/>
      <selection pane="topLeft" activeCell="A1" sqref="A1"/>
      <selection pane="bottomLeft" activeCell="B109" sqref="B109:E109"/>
    </sheetView>
  </sheetViews>
  <sheetFormatPr defaultColWidth="9.140625" defaultRowHeight="15" customHeight="1"/>
  <cols>
    <col min="1" max="1" width="6.421875" style="1" customWidth="1"/>
    <col min="2" max="2" width="88.00390625" style="2" customWidth="1"/>
    <col min="3" max="3" width="7.8515625" style="1" customWidth="1"/>
    <col min="4" max="5" width="10.7109375" style="1" customWidth="1"/>
    <col min="6" max="6" width="14.28125" style="1" customWidth="1"/>
    <col min="7" max="7" width="9.140625" style="1" customWidth="1"/>
    <col min="8" max="16384" width="9.140625" style="2" customWidth="1"/>
  </cols>
  <sheetData>
    <row r="1" spans="1:6" ht="27" customHeight="1">
      <c r="A1" s="65" t="s">
        <v>116</v>
      </c>
      <c r="B1" s="65"/>
      <c r="C1" s="65"/>
      <c r="D1" s="65"/>
      <c r="E1" s="65"/>
      <c r="F1" s="65"/>
    </row>
    <row r="2" spans="1:6" ht="43.5" customHeight="1">
      <c r="A2" s="66" t="s">
        <v>118</v>
      </c>
      <c r="B2" s="65"/>
      <c r="C2" s="65"/>
      <c r="D2" s="65"/>
      <c r="E2" s="65"/>
      <c r="F2" s="65"/>
    </row>
    <row r="3" ht="57" customHeight="1" thickBot="1">
      <c r="B3" s="51" t="s">
        <v>117</v>
      </c>
    </row>
    <row r="4" spans="1:6" ht="15" customHeight="1">
      <c r="A4" s="63" t="s">
        <v>113</v>
      </c>
      <c r="B4" s="63" t="s">
        <v>0</v>
      </c>
      <c r="C4" s="63" t="s">
        <v>1</v>
      </c>
      <c r="D4" s="63" t="s">
        <v>40</v>
      </c>
      <c r="E4" s="63" t="s">
        <v>41</v>
      </c>
      <c r="F4" s="63" t="s">
        <v>42</v>
      </c>
    </row>
    <row r="5" spans="1:6" ht="15" customHeight="1" thickBot="1">
      <c r="A5" s="64"/>
      <c r="B5" s="64"/>
      <c r="C5" s="64"/>
      <c r="D5" s="64"/>
      <c r="E5" s="64"/>
      <c r="F5" s="64"/>
    </row>
    <row r="6" spans="1:6" ht="18" customHeight="1">
      <c r="A6" s="53">
        <v>1</v>
      </c>
      <c r="B6" s="22" t="s">
        <v>127</v>
      </c>
      <c r="C6" s="3" t="s">
        <v>2</v>
      </c>
      <c r="D6" s="3">
        <v>1</v>
      </c>
      <c r="E6" s="56"/>
      <c r="F6" s="56">
        <f>D6*E6</f>
        <v>0</v>
      </c>
    </row>
    <row r="7" spans="1:8" ht="18" customHeight="1">
      <c r="A7" s="14">
        <f aca="true" t="shared" si="0" ref="A7:A38">A6+1</f>
        <v>2</v>
      </c>
      <c r="B7" s="22" t="s">
        <v>3</v>
      </c>
      <c r="C7" s="10" t="s">
        <v>2</v>
      </c>
      <c r="D7" s="10">
        <v>1</v>
      </c>
      <c r="E7" s="57"/>
      <c r="F7" s="57">
        <f aca="true" t="shared" si="1" ref="F7:F70">D7*E7</f>
        <v>0</v>
      </c>
      <c r="H7" s="29"/>
    </row>
    <row r="8" spans="1:6" ht="18" customHeight="1">
      <c r="A8" s="14">
        <f t="shared" si="0"/>
        <v>3</v>
      </c>
      <c r="B8" s="33" t="s">
        <v>7</v>
      </c>
      <c r="C8" s="34" t="s">
        <v>8</v>
      </c>
      <c r="D8" s="35">
        <f>0.1+0.04</f>
        <v>0.14</v>
      </c>
      <c r="E8" s="56"/>
      <c r="F8" s="56">
        <f t="shared" si="1"/>
        <v>0</v>
      </c>
    </row>
    <row r="9" spans="1:6" ht="18" customHeight="1">
      <c r="A9" s="16">
        <f t="shared" si="0"/>
        <v>4</v>
      </c>
      <c r="B9" s="33" t="s">
        <v>4</v>
      </c>
      <c r="C9" s="34" t="s">
        <v>5</v>
      </c>
      <c r="D9" s="34">
        <f>162+175</f>
        <v>337</v>
      </c>
      <c r="E9" s="56"/>
      <c r="F9" s="56">
        <f t="shared" si="1"/>
        <v>0</v>
      </c>
    </row>
    <row r="10" spans="1:6" ht="18" customHeight="1">
      <c r="A10" s="14">
        <f t="shared" si="0"/>
        <v>5</v>
      </c>
      <c r="B10" s="33" t="s">
        <v>47</v>
      </c>
      <c r="C10" s="34" t="s">
        <v>5</v>
      </c>
      <c r="D10" s="34">
        <f>1325+175</f>
        <v>1500</v>
      </c>
      <c r="E10" s="56"/>
      <c r="F10" s="56">
        <f t="shared" si="1"/>
        <v>0</v>
      </c>
    </row>
    <row r="11" spans="1:6" ht="18" customHeight="1">
      <c r="A11" s="14">
        <f t="shared" si="0"/>
        <v>6</v>
      </c>
      <c r="B11" s="33" t="s">
        <v>91</v>
      </c>
      <c r="C11" s="34" t="s">
        <v>5</v>
      </c>
      <c r="D11" s="34">
        <f>876+44</f>
        <v>920</v>
      </c>
      <c r="E11" s="56"/>
      <c r="F11" s="56">
        <f t="shared" si="1"/>
        <v>0</v>
      </c>
    </row>
    <row r="12" spans="1:6" ht="18" customHeight="1">
      <c r="A12" s="14">
        <f t="shared" si="0"/>
        <v>7</v>
      </c>
      <c r="B12" s="33" t="s">
        <v>90</v>
      </c>
      <c r="C12" s="34" t="s">
        <v>5</v>
      </c>
      <c r="D12" s="34">
        <v>1558</v>
      </c>
      <c r="E12" s="56"/>
      <c r="F12" s="56">
        <f t="shared" si="1"/>
        <v>0</v>
      </c>
    </row>
    <row r="13" spans="1:6" ht="18" customHeight="1">
      <c r="A13" s="6">
        <f t="shared" si="0"/>
        <v>8</v>
      </c>
      <c r="B13" s="33" t="s">
        <v>111</v>
      </c>
      <c r="C13" s="34" t="s">
        <v>5</v>
      </c>
      <c r="D13" s="34">
        <f>1184+20</f>
        <v>1204</v>
      </c>
      <c r="E13" s="56"/>
      <c r="F13" s="56">
        <f t="shared" si="1"/>
        <v>0</v>
      </c>
    </row>
    <row r="14" spans="1:6" ht="18" customHeight="1">
      <c r="A14" s="6">
        <f t="shared" si="0"/>
        <v>9</v>
      </c>
      <c r="B14" s="28" t="s">
        <v>43</v>
      </c>
      <c r="C14" s="10" t="s">
        <v>6</v>
      </c>
      <c r="D14" s="3">
        <f>290+13</f>
        <v>303</v>
      </c>
      <c r="E14" s="56"/>
      <c r="F14" s="56">
        <f t="shared" si="1"/>
        <v>0</v>
      </c>
    </row>
    <row r="15" spans="1:6" ht="18" customHeight="1">
      <c r="A15" s="6">
        <f t="shared" si="0"/>
        <v>10</v>
      </c>
      <c r="B15" s="28" t="s">
        <v>44</v>
      </c>
      <c r="C15" s="10" t="s">
        <v>6</v>
      </c>
      <c r="D15" s="3">
        <f>519+14</f>
        <v>533</v>
      </c>
      <c r="E15" s="56"/>
      <c r="F15" s="56">
        <f t="shared" si="1"/>
        <v>0</v>
      </c>
    </row>
    <row r="16" spans="1:6" ht="18" customHeight="1">
      <c r="A16" s="7">
        <f t="shared" si="0"/>
        <v>11</v>
      </c>
      <c r="B16" s="28" t="s">
        <v>112</v>
      </c>
      <c r="C16" s="10" t="s">
        <v>6</v>
      </c>
      <c r="D16" s="10">
        <f>780+195+77</f>
        <v>1052</v>
      </c>
      <c r="E16" s="58"/>
      <c r="F16" s="58">
        <f t="shared" si="1"/>
        <v>0</v>
      </c>
    </row>
    <row r="17" spans="1:6" ht="18" customHeight="1">
      <c r="A17" s="7">
        <f t="shared" si="0"/>
        <v>12</v>
      </c>
      <c r="B17" s="28" t="s">
        <v>104</v>
      </c>
      <c r="C17" s="10" t="s">
        <v>6</v>
      </c>
      <c r="D17" s="10">
        <f>11+38</f>
        <v>49</v>
      </c>
      <c r="E17" s="58"/>
      <c r="F17" s="58">
        <f t="shared" si="1"/>
        <v>0</v>
      </c>
    </row>
    <row r="18" spans="1:6" ht="18" customHeight="1">
      <c r="A18" s="7">
        <f t="shared" si="0"/>
        <v>13</v>
      </c>
      <c r="B18" s="28" t="s">
        <v>101</v>
      </c>
      <c r="C18" s="10" t="s">
        <v>6</v>
      </c>
      <c r="D18" s="10">
        <f>81+10</f>
        <v>91</v>
      </c>
      <c r="E18" s="58"/>
      <c r="F18" s="58">
        <f t="shared" si="1"/>
        <v>0</v>
      </c>
    </row>
    <row r="19" spans="1:6" ht="18" customHeight="1">
      <c r="A19" s="7">
        <f t="shared" si="0"/>
        <v>14</v>
      </c>
      <c r="B19" s="28" t="s">
        <v>114</v>
      </c>
      <c r="C19" s="10" t="s">
        <v>6</v>
      </c>
      <c r="D19" s="17">
        <v>48</v>
      </c>
      <c r="E19" s="58"/>
      <c r="F19" s="58">
        <f t="shared" si="1"/>
        <v>0</v>
      </c>
    </row>
    <row r="20" spans="1:6" ht="18" customHeight="1">
      <c r="A20" s="7">
        <f t="shared" si="0"/>
        <v>15</v>
      </c>
      <c r="B20" s="28" t="s">
        <v>103</v>
      </c>
      <c r="C20" s="10" t="s">
        <v>6</v>
      </c>
      <c r="D20" s="17">
        <f>83+47</f>
        <v>130</v>
      </c>
      <c r="E20" s="58"/>
      <c r="F20" s="58">
        <f t="shared" si="1"/>
        <v>0</v>
      </c>
    </row>
    <row r="21" spans="1:6" ht="18" customHeight="1">
      <c r="A21" s="6">
        <f t="shared" si="0"/>
        <v>16</v>
      </c>
      <c r="B21" s="28" t="s">
        <v>46</v>
      </c>
      <c r="C21" s="34" t="s">
        <v>10</v>
      </c>
      <c r="D21" s="34">
        <f>2365+54</f>
        <v>2419</v>
      </c>
      <c r="E21" s="56"/>
      <c r="F21" s="56">
        <f t="shared" si="1"/>
        <v>0</v>
      </c>
    </row>
    <row r="22" spans="1:6" ht="18" customHeight="1">
      <c r="A22" s="6">
        <f t="shared" si="0"/>
        <v>17</v>
      </c>
      <c r="B22" s="33" t="s">
        <v>33</v>
      </c>
      <c r="C22" s="36" t="s">
        <v>10</v>
      </c>
      <c r="D22" s="34">
        <f>ROUNDUP(218/9,0)</f>
        <v>25</v>
      </c>
      <c r="E22" s="56"/>
      <c r="F22" s="56">
        <f t="shared" si="1"/>
        <v>0</v>
      </c>
    </row>
    <row r="23" spans="1:6" ht="18" customHeight="1">
      <c r="A23" s="14">
        <f t="shared" si="0"/>
        <v>18</v>
      </c>
      <c r="B23" s="33" t="s">
        <v>18</v>
      </c>
      <c r="C23" s="34" t="s">
        <v>9</v>
      </c>
      <c r="D23" s="34">
        <f>251+453</f>
        <v>704</v>
      </c>
      <c r="E23" s="56"/>
      <c r="F23" s="56">
        <f t="shared" si="1"/>
        <v>0</v>
      </c>
    </row>
    <row r="24" spans="1:6" ht="18" customHeight="1">
      <c r="A24" s="14">
        <f t="shared" si="0"/>
        <v>19</v>
      </c>
      <c r="B24" s="33" t="s">
        <v>34</v>
      </c>
      <c r="C24" s="34" t="s">
        <v>10</v>
      </c>
      <c r="D24" s="34">
        <f>ROUNDUP(1186.8/9,0)</f>
        <v>132</v>
      </c>
      <c r="E24" s="56"/>
      <c r="F24" s="56">
        <f t="shared" si="1"/>
        <v>0</v>
      </c>
    </row>
    <row r="25" spans="1:6" ht="18" customHeight="1">
      <c r="A25" s="14">
        <f t="shared" si="0"/>
        <v>20</v>
      </c>
      <c r="B25" s="33" t="s">
        <v>17</v>
      </c>
      <c r="C25" s="34" t="s">
        <v>10</v>
      </c>
      <c r="D25" s="34">
        <f>87+38</f>
        <v>125</v>
      </c>
      <c r="E25" s="56"/>
      <c r="F25" s="56">
        <f t="shared" si="1"/>
        <v>0</v>
      </c>
    </row>
    <row r="26" spans="1:6" ht="18" customHeight="1">
      <c r="A26" s="14">
        <f t="shared" si="0"/>
        <v>21</v>
      </c>
      <c r="B26" s="33" t="s">
        <v>38</v>
      </c>
      <c r="C26" s="34" t="s">
        <v>10</v>
      </c>
      <c r="D26" s="34">
        <f>16+103</f>
        <v>119</v>
      </c>
      <c r="E26" s="56"/>
      <c r="F26" s="56">
        <f t="shared" si="1"/>
        <v>0</v>
      </c>
    </row>
    <row r="27" spans="1:6" ht="18" customHeight="1">
      <c r="A27" s="14">
        <f t="shared" si="0"/>
        <v>22</v>
      </c>
      <c r="B27" s="33" t="s">
        <v>30</v>
      </c>
      <c r="C27" s="34" t="s">
        <v>10</v>
      </c>
      <c r="D27" s="34">
        <f>ROUNDUP(482/9,0)</f>
        <v>54</v>
      </c>
      <c r="E27" s="56"/>
      <c r="F27" s="56">
        <f t="shared" si="1"/>
        <v>0</v>
      </c>
    </row>
    <row r="28" spans="1:6" ht="18" customHeight="1">
      <c r="A28" s="14">
        <f t="shared" si="0"/>
        <v>23</v>
      </c>
      <c r="B28" s="33" t="s">
        <v>35</v>
      </c>
      <c r="C28" s="34" t="s">
        <v>10</v>
      </c>
      <c r="D28" s="34">
        <f>ROUNDUP(1385/9,0)</f>
        <v>154</v>
      </c>
      <c r="E28" s="56"/>
      <c r="F28" s="56">
        <f t="shared" si="1"/>
        <v>0</v>
      </c>
    </row>
    <row r="29" spans="1:6" ht="18" customHeight="1">
      <c r="A29" s="14">
        <f t="shared" si="0"/>
        <v>24</v>
      </c>
      <c r="B29" s="33" t="s">
        <v>88</v>
      </c>
      <c r="C29" s="34" t="s">
        <v>9</v>
      </c>
      <c r="D29" s="34">
        <v>89</v>
      </c>
      <c r="E29" s="56"/>
      <c r="F29" s="56">
        <f t="shared" si="1"/>
        <v>0</v>
      </c>
    </row>
    <row r="30" spans="1:6" ht="18" customHeight="1">
      <c r="A30" s="14">
        <f t="shared" si="0"/>
        <v>25</v>
      </c>
      <c r="B30" s="33" t="s">
        <v>64</v>
      </c>
      <c r="C30" s="34" t="s">
        <v>13</v>
      </c>
      <c r="D30" s="34">
        <v>1</v>
      </c>
      <c r="E30" s="56"/>
      <c r="F30" s="56">
        <f t="shared" si="1"/>
        <v>0</v>
      </c>
    </row>
    <row r="31" spans="1:6" ht="18" customHeight="1">
      <c r="A31" s="6">
        <f t="shared" si="0"/>
        <v>26</v>
      </c>
      <c r="B31" s="33" t="s">
        <v>45</v>
      </c>
      <c r="C31" s="36" t="s">
        <v>10</v>
      </c>
      <c r="D31" s="34">
        <f>290+55</f>
        <v>345</v>
      </c>
      <c r="E31" s="56"/>
      <c r="F31" s="56">
        <f t="shared" si="1"/>
        <v>0</v>
      </c>
    </row>
    <row r="32" spans="1:6" ht="18" customHeight="1">
      <c r="A32" s="14">
        <f t="shared" si="0"/>
        <v>27</v>
      </c>
      <c r="B32" s="33" t="s">
        <v>32</v>
      </c>
      <c r="C32" s="34" t="s">
        <v>9</v>
      </c>
      <c r="D32" s="34">
        <f>170+503</f>
        <v>673</v>
      </c>
      <c r="E32" s="56"/>
      <c r="F32" s="56">
        <f t="shared" si="1"/>
        <v>0</v>
      </c>
    </row>
    <row r="33" spans="1:6" ht="18" customHeight="1">
      <c r="A33" s="14">
        <f t="shared" si="0"/>
        <v>28</v>
      </c>
      <c r="B33" s="33" t="s">
        <v>15</v>
      </c>
      <c r="C33" s="34" t="s">
        <v>9</v>
      </c>
      <c r="D33" s="34">
        <f>12+58</f>
        <v>70</v>
      </c>
      <c r="E33" s="56"/>
      <c r="F33" s="56">
        <f t="shared" si="1"/>
        <v>0</v>
      </c>
    </row>
    <row r="34" spans="1:6" ht="18" customHeight="1">
      <c r="A34" s="14">
        <f t="shared" si="0"/>
        <v>29</v>
      </c>
      <c r="B34" s="33" t="s">
        <v>36</v>
      </c>
      <c r="C34" s="34" t="s">
        <v>9</v>
      </c>
      <c r="D34" s="34">
        <f>50+79</f>
        <v>129</v>
      </c>
      <c r="E34" s="56"/>
      <c r="F34" s="56">
        <f t="shared" si="1"/>
        <v>0</v>
      </c>
    </row>
    <row r="35" spans="1:6" ht="18" customHeight="1">
      <c r="A35" s="14">
        <f t="shared" si="0"/>
        <v>30</v>
      </c>
      <c r="B35" s="33" t="s">
        <v>37</v>
      </c>
      <c r="C35" s="34" t="s">
        <v>9</v>
      </c>
      <c r="D35" s="34">
        <v>42</v>
      </c>
      <c r="E35" s="56"/>
      <c r="F35" s="56">
        <f t="shared" si="1"/>
        <v>0</v>
      </c>
    </row>
    <row r="36" spans="1:7" ht="18" customHeight="1">
      <c r="A36" s="14">
        <f t="shared" si="0"/>
        <v>31</v>
      </c>
      <c r="B36" s="33" t="s">
        <v>12</v>
      </c>
      <c r="C36" s="34" t="s">
        <v>10</v>
      </c>
      <c r="D36" s="34">
        <f>263+59</f>
        <v>322</v>
      </c>
      <c r="E36" s="56"/>
      <c r="F36" s="56">
        <f t="shared" si="1"/>
        <v>0</v>
      </c>
      <c r="G36" s="13"/>
    </row>
    <row r="37" spans="1:7" ht="18" customHeight="1">
      <c r="A37" s="14">
        <f t="shared" si="0"/>
        <v>32</v>
      </c>
      <c r="B37" s="33" t="s">
        <v>49</v>
      </c>
      <c r="C37" s="34" t="s">
        <v>9</v>
      </c>
      <c r="D37" s="34">
        <f>630+202</f>
        <v>832</v>
      </c>
      <c r="E37" s="57"/>
      <c r="F37" s="59">
        <f t="shared" si="1"/>
        <v>0</v>
      </c>
      <c r="G37" s="13"/>
    </row>
    <row r="38" spans="1:6" ht="18" customHeight="1">
      <c r="A38" s="14">
        <f t="shared" si="0"/>
        <v>33</v>
      </c>
      <c r="B38" s="33" t="s">
        <v>50</v>
      </c>
      <c r="C38" s="34" t="s">
        <v>9</v>
      </c>
      <c r="D38" s="34">
        <f>15+265</f>
        <v>280</v>
      </c>
      <c r="E38" s="57"/>
      <c r="F38" s="56">
        <f t="shared" si="1"/>
        <v>0</v>
      </c>
    </row>
    <row r="39" spans="1:6" ht="18" customHeight="1">
      <c r="A39" s="14">
        <f aca="true" t="shared" si="2" ref="A39:A70">A38+1</f>
        <v>34</v>
      </c>
      <c r="B39" s="33" t="s">
        <v>48</v>
      </c>
      <c r="C39" s="34" t="s">
        <v>10</v>
      </c>
      <c r="D39" s="34">
        <v>110</v>
      </c>
      <c r="E39" s="57"/>
      <c r="F39" s="56">
        <f t="shared" si="1"/>
        <v>0</v>
      </c>
    </row>
    <row r="40" spans="1:6" ht="18" customHeight="1">
      <c r="A40" s="14">
        <f t="shared" si="2"/>
        <v>35</v>
      </c>
      <c r="B40" s="33" t="s">
        <v>57</v>
      </c>
      <c r="C40" s="34" t="s">
        <v>10</v>
      </c>
      <c r="D40" s="34">
        <v>16</v>
      </c>
      <c r="E40" s="57"/>
      <c r="F40" s="56">
        <f t="shared" si="1"/>
        <v>0</v>
      </c>
    </row>
    <row r="41" spans="1:7" ht="18" customHeight="1">
      <c r="A41" s="14">
        <f t="shared" si="2"/>
        <v>36</v>
      </c>
      <c r="B41" s="33" t="s">
        <v>58</v>
      </c>
      <c r="C41" s="34" t="s">
        <v>10</v>
      </c>
      <c r="D41" s="34">
        <f>50+27</f>
        <v>77</v>
      </c>
      <c r="E41" s="57"/>
      <c r="F41" s="60">
        <f t="shared" si="1"/>
        <v>0</v>
      </c>
      <c r="G41" s="13"/>
    </row>
    <row r="42" spans="1:7" ht="18" customHeight="1">
      <c r="A42" s="14">
        <f t="shared" si="2"/>
        <v>37</v>
      </c>
      <c r="B42" s="33" t="s">
        <v>59</v>
      </c>
      <c r="C42" s="34" t="s">
        <v>10</v>
      </c>
      <c r="D42" s="34">
        <v>116</v>
      </c>
      <c r="E42" s="57"/>
      <c r="F42" s="60">
        <f t="shared" si="1"/>
        <v>0</v>
      </c>
      <c r="G42" s="13"/>
    </row>
    <row r="43" spans="1:8" ht="18" customHeight="1">
      <c r="A43" s="6">
        <f t="shared" si="2"/>
        <v>38</v>
      </c>
      <c r="B43" s="33" t="s">
        <v>11</v>
      </c>
      <c r="C43" s="34" t="s">
        <v>10</v>
      </c>
      <c r="D43" s="34">
        <f>5+14</f>
        <v>19</v>
      </c>
      <c r="E43" s="56"/>
      <c r="F43" s="56">
        <f t="shared" si="1"/>
        <v>0</v>
      </c>
      <c r="H43" s="1"/>
    </row>
    <row r="44" spans="1:8" ht="18" customHeight="1">
      <c r="A44" s="6">
        <f t="shared" si="2"/>
        <v>39</v>
      </c>
      <c r="B44" s="38" t="s">
        <v>100</v>
      </c>
      <c r="C44" s="39" t="s">
        <v>2</v>
      </c>
      <c r="D44" s="40">
        <v>1</v>
      </c>
      <c r="E44" s="56"/>
      <c r="F44" s="56">
        <f t="shared" si="1"/>
        <v>0</v>
      </c>
      <c r="H44" s="1"/>
    </row>
    <row r="45" spans="1:6" ht="18" customHeight="1">
      <c r="A45" s="6">
        <f t="shared" si="2"/>
        <v>40</v>
      </c>
      <c r="B45" s="33" t="s">
        <v>14</v>
      </c>
      <c r="C45" s="34" t="s">
        <v>13</v>
      </c>
      <c r="D45" s="34">
        <v>6</v>
      </c>
      <c r="E45" s="56"/>
      <c r="F45" s="56">
        <f t="shared" si="1"/>
        <v>0</v>
      </c>
    </row>
    <row r="46" spans="1:6" ht="18" customHeight="1">
      <c r="A46" s="6">
        <f t="shared" si="2"/>
        <v>41</v>
      </c>
      <c r="B46" s="33" t="s">
        <v>31</v>
      </c>
      <c r="C46" s="34" t="s">
        <v>13</v>
      </c>
      <c r="D46" s="34">
        <v>7</v>
      </c>
      <c r="E46" s="56"/>
      <c r="F46" s="56">
        <f t="shared" si="1"/>
        <v>0</v>
      </c>
    </row>
    <row r="47" spans="1:6" ht="18" customHeight="1">
      <c r="A47" s="5">
        <f t="shared" si="2"/>
        <v>42</v>
      </c>
      <c r="B47" s="33" t="s">
        <v>53</v>
      </c>
      <c r="C47" s="34" t="s">
        <v>10</v>
      </c>
      <c r="D47" s="34">
        <f>522+263</f>
        <v>785</v>
      </c>
      <c r="E47" s="56"/>
      <c r="F47" s="56">
        <f t="shared" si="1"/>
        <v>0</v>
      </c>
    </row>
    <row r="48" spans="1:6" ht="18" customHeight="1">
      <c r="A48" s="5">
        <f t="shared" si="2"/>
        <v>43</v>
      </c>
      <c r="B48" s="33" t="s">
        <v>52</v>
      </c>
      <c r="C48" s="34" t="s">
        <v>10</v>
      </c>
      <c r="D48" s="34">
        <f>522+263</f>
        <v>785</v>
      </c>
      <c r="E48" s="56"/>
      <c r="F48" s="56">
        <f t="shared" si="1"/>
        <v>0</v>
      </c>
    </row>
    <row r="49" spans="1:6" ht="18" customHeight="1">
      <c r="A49" s="5">
        <f t="shared" si="2"/>
        <v>44</v>
      </c>
      <c r="B49" s="33" t="s">
        <v>106</v>
      </c>
      <c r="C49" s="36" t="s">
        <v>2</v>
      </c>
      <c r="D49" s="37">
        <v>1</v>
      </c>
      <c r="E49" s="56"/>
      <c r="F49" s="56">
        <f t="shared" si="1"/>
        <v>0</v>
      </c>
    </row>
    <row r="50" spans="1:6" ht="18" customHeight="1">
      <c r="A50" s="5">
        <f t="shared" si="2"/>
        <v>45</v>
      </c>
      <c r="B50" s="33" t="s">
        <v>25</v>
      </c>
      <c r="C50" s="34" t="s">
        <v>13</v>
      </c>
      <c r="D50" s="37">
        <v>1</v>
      </c>
      <c r="E50" s="57"/>
      <c r="F50" s="56">
        <f t="shared" si="1"/>
        <v>0</v>
      </c>
    </row>
    <row r="51" spans="1:6" ht="18" customHeight="1">
      <c r="A51" s="6">
        <f t="shared" si="2"/>
        <v>46</v>
      </c>
      <c r="B51" s="33" t="s">
        <v>23</v>
      </c>
      <c r="C51" s="34" t="s">
        <v>9</v>
      </c>
      <c r="D51" s="37">
        <f>560+472</f>
        <v>1032</v>
      </c>
      <c r="E51" s="57"/>
      <c r="F51" s="56">
        <f t="shared" si="1"/>
        <v>0</v>
      </c>
    </row>
    <row r="52" spans="1:6" ht="18" customHeight="1">
      <c r="A52" s="14">
        <f t="shared" si="2"/>
        <v>47</v>
      </c>
      <c r="B52" s="33" t="s">
        <v>24</v>
      </c>
      <c r="C52" s="34" t="s">
        <v>13</v>
      </c>
      <c r="D52" s="37">
        <f>4+6</f>
        <v>10</v>
      </c>
      <c r="E52" s="57"/>
      <c r="F52" s="56">
        <f t="shared" si="1"/>
        <v>0</v>
      </c>
    </row>
    <row r="53" spans="1:6" ht="18" customHeight="1">
      <c r="A53" s="20">
        <f t="shared" si="2"/>
        <v>48</v>
      </c>
      <c r="B53" s="41" t="s">
        <v>99</v>
      </c>
      <c r="C53" s="40" t="s">
        <v>2</v>
      </c>
      <c r="D53" s="39">
        <v>1</v>
      </c>
      <c r="E53" s="57"/>
      <c r="F53" s="56">
        <f t="shared" si="1"/>
        <v>0</v>
      </c>
    </row>
    <row r="54" spans="1:6" ht="18" customHeight="1">
      <c r="A54" s="7">
        <f t="shared" si="2"/>
        <v>49</v>
      </c>
      <c r="B54" s="41" t="s">
        <v>51</v>
      </c>
      <c r="C54" s="40" t="s">
        <v>13</v>
      </c>
      <c r="D54" s="39">
        <v>12</v>
      </c>
      <c r="E54" s="57"/>
      <c r="F54" s="56">
        <f t="shared" si="1"/>
        <v>0</v>
      </c>
    </row>
    <row r="55" spans="1:6" ht="18" customHeight="1">
      <c r="A55" s="14">
        <f t="shared" si="2"/>
        <v>50</v>
      </c>
      <c r="B55" s="22" t="s">
        <v>54</v>
      </c>
      <c r="C55" s="10" t="s">
        <v>13</v>
      </c>
      <c r="D55" s="10">
        <v>1</v>
      </c>
      <c r="E55" s="57"/>
      <c r="F55" s="56">
        <f t="shared" si="1"/>
        <v>0</v>
      </c>
    </row>
    <row r="56" spans="1:6" ht="18" customHeight="1">
      <c r="A56" s="14">
        <f t="shared" si="2"/>
        <v>51</v>
      </c>
      <c r="B56" s="22" t="s">
        <v>55</v>
      </c>
      <c r="C56" s="10" t="s">
        <v>13</v>
      </c>
      <c r="D56" s="10">
        <v>1</v>
      </c>
      <c r="E56" s="57"/>
      <c r="F56" s="56">
        <f t="shared" si="1"/>
        <v>0</v>
      </c>
    </row>
    <row r="57" spans="1:6" ht="18" customHeight="1">
      <c r="A57" s="14">
        <f t="shared" si="2"/>
        <v>52</v>
      </c>
      <c r="B57" s="22" t="s">
        <v>56</v>
      </c>
      <c r="C57" s="10" t="s">
        <v>13</v>
      </c>
      <c r="D57" s="10">
        <v>1</v>
      </c>
      <c r="E57" s="57"/>
      <c r="F57" s="56">
        <f t="shared" si="1"/>
        <v>0</v>
      </c>
    </row>
    <row r="58" spans="1:6" ht="18" customHeight="1">
      <c r="A58" s="20">
        <f t="shared" si="2"/>
        <v>53</v>
      </c>
      <c r="B58" s="23" t="s">
        <v>60</v>
      </c>
      <c r="C58" s="17" t="s">
        <v>13</v>
      </c>
      <c r="D58" s="10">
        <v>3</v>
      </c>
      <c r="E58" s="57"/>
      <c r="F58" s="56">
        <f t="shared" si="1"/>
        <v>0</v>
      </c>
    </row>
    <row r="59" spans="1:6" ht="18" customHeight="1">
      <c r="A59" s="12">
        <f t="shared" si="2"/>
        <v>54</v>
      </c>
      <c r="B59" s="23" t="s">
        <v>19</v>
      </c>
      <c r="C59" s="17" t="s">
        <v>9</v>
      </c>
      <c r="D59" s="10">
        <v>280</v>
      </c>
      <c r="E59" s="57"/>
      <c r="F59" s="56">
        <f t="shared" si="1"/>
        <v>0</v>
      </c>
    </row>
    <row r="60" spans="1:6" ht="18" customHeight="1">
      <c r="A60" s="11">
        <f t="shared" si="2"/>
        <v>55</v>
      </c>
      <c r="B60" s="27" t="s">
        <v>102</v>
      </c>
      <c r="C60" s="10" t="s">
        <v>9</v>
      </c>
      <c r="D60" s="10">
        <v>280</v>
      </c>
      <c r="E60" s="57"/>
      <c r="F60" s="56">
        <f t="shared" si="1"/>
        <v>0</v>
      </c>
    </row>
    <row r="61" spans="1:6" ht="18" customHeight="1">
      <c r="A61" s="4">
        <f t="shared" si="2"/>
        <v>56</v>
      </c>
      <c r="B61" s="27" t="s">
        <v>39</v>
      </c>
      <c r="C61" s="3" t="s">
        <v>13</v>
      </c>
      <c r="D61" s="10">
        <v>2</v>
      </c>
      <c r="E61" s="56"/>
      <c r="F61" s="56">
        <f t="shared" si="1"/>
        <v>0</v>
      </c>
    </row>
    <row r="62" spans="1:6" ht="18" customHeight="1">
      <c r="A62" s="4">
        <f t="shared" si="2"/>
        <v>57</v>
      </c>
      <c r="B62" s="27" t="s">
        <v>20</v>
      </c>
      <c r="C62" s="3" t="s">
        <v>9</v>
      </c>
      <c r="D62" s="10">
        <v>600</v>
      </c>
      <c r="E62" s="56"/>
      <c r="F62" s="56">
        <f t="shared" si="1"/>
        <v>0</v>
      </c>
    </row>
    <row r="63" spans="1:6" ht="18" customHeight="1">
      <c r="A63" s="30">
        <f t="shared" si="2"/>
        <v>58</v>
      </c>
      <c r="B63" s="27" t="s">
        <v>96</v>
      </c>
      <c r="C63" s="3" t="s">
        <v>9</v>
      </c>
      <c r="D63" s="10">
        <v>30</v>
      </c>
      <c r="E63" s="58"/>
      <c r="F63" s="58">
        <f t="shared" si="1"/>
        <v>0</v>
      </c>
    </row>
    <row r="64" spans="1:6" ht="18" customHeight="1">
      <c r="A64" s="30">
        <f t="shared" si="2"/>
        <v>59</v>
      </c>
      <c r="B64" s="27" t="s">
        <v>89</v>
      </c>
      <c r="C64" s="3" t="s">
        <v>9</v>
      </c>
      <c r="D64" s="3">
        <v>580</v>
      </c>
      <c r="E64" s="58"/>
      <c r="F64" s="58">
        <f t="shared" si="1"/>
        <v>0</v>
      </c>
    </row>
    <row r="65" spans="1:6" ht="18" customHeight="1">
      <c r="A65" s="30">
        <f t="shared" si="2"/>
        <v>60</v>
      </c>
      <c r="B65" s="27" t="s">
        <v>97</v>
      </c>
      <c r="C65" s="3" t="s">
        <v>98</v>
      </c>
      <c r="D65" s="8">
        <v>0.1</v>
      </c>
      <c r="E65" s="58"/>
      <c r="F65" s="58">
        <f t="shared" si="1"/>
        <v>0</v>
      </c>
    </row>
    <row r="66" spans="1:6" ht="18" customHeight="1">
      <c r="A66" s="5">
        <f t="shared" si="2"/>
        <v>61</v>
      </c>
      <c r="B66" s="24" t="s">
        <v>65</v>
      </c>
      <c r="C66" s="3" t="s">
        <v>9</v>
      </c>
      <c r="D66" s="18">
        <v>4385</v>
      </c>
      <c r="E66" s="56"/>
      <c r="F66" s="56">
        <f t="shared" si="1"/>
        <v>0</v>
      </c>
    </row>
    <row r="67" spans="1:6" ht="18" customHeight="1">
      <c r="A67" s="5">
        <f t="shared" si="2"/>
        <v>62</v>
      </c>
      <c r="B67" s="24" t="s">
        <v>66</v>
      </c>
      <c r="C67" s="3" t="s">
        <v>9</v>
      </c>
      <c r="D67" s="18">
        <v>5391</v>
      </c>
      <c r="E67" s="56"/>
      <c r="F67" s="56">
        <f t="shared" si="1"/>
        <v>0</v>
      </c>
    </row>
    <row r="68" spans="1:6" ht="18" customHeight="1">
      <c r="A68" s="5">
        <f t="shared" si="2"/>
        <v>63</v>
      </c>
      <c r="B68" s="24" t="s">
        <v>68</v>
      </c>
      <c r="C68" s="3" t="s">
        <v>9</v>
      </c>
      <c r="D68" s="18">
        <v>465</v>
      </c>
      <c r="E68" s="56"/>
      <c r="F68" s="56">
        <f t="shared" si="1"/>
        <v>0</v>
      </c>
    </row>
    <row r="69" spans="1:6" ht="18" customHeight="1">
      <c r="A69" s="5">
        <f t="shared" si="2"/>
        <v>64</v>
      </c>
      <c r="B69" s="24" t="s">
        <v>67</v>
      </c>
      <c r="C69" s="3" t="s">
        <v>9</v>
      </c>
      <c r="D69" s="18">
        <f>76+540+7</f>
        <v>623</v>
      </c>
      <c r="E69" s="56"/>
      <c r="F69" s="56">
        <f t="shared" si="1"/>
        <v>0</v>
      </c>
    </row>
    <row r="70" spans="1:6" ht="18" customHeight="1">
      <c r="A70" s="6">
        <f t="shared" si="2"/>
        <v>65</v>
      </c>
      <c r="B70" s="24" t="s">
        <v>69</v>
      </c>
      <c r="C70" s="3" t="s">
        <v>13</v>
      </c>
      <c r="D70" s="18">
        <v>1</v>
      </c>
      <c r="E70" s="56"/>
      <c r="F70" s="56">
        <f t="shared" si="1"/>
        <v>0</v>
      </c>
    </row>
    <row r="71" spans="1:6" ht="18" customHeight="1">
      <c r="A71" s="6">
        <f aca="true" t="shared" si="3" ref="A71:A105">A70+1</f>
        <v>66</v>
      </c>
      <c r="B71" s="24" t="s">
        <v>115</v>
      </c>
      <c r="C71" s="3" t="s">
        <v>13</v>
      </c>
      <c r="D71" s="18">
        <v>4</v>
      </c>
      <c r="E71" s="56"/>
      <c r="F71" s="56">
        <f aca="true" t="shared" si="4" ref="F71:F105">D71*E71</f>
        <v>0</v>
      </c>
    </row>
    <row r="72" spans="1:6" ht="18" customHeight="1">
      <c r="A72" s="6">
        <f t="shared" si="3"/>
        <v>67</v>
      </c>
      <c r="B72" s="48" t="s">
        <v>22</v>
      </c>
      <c r="C72" s="3" t="s">
        <v>21</v>
      </c>
      <c r="D72" s="18">
        <v>405</v>
      </c>
      <c r="E72" s="56"/>
      <c r="F72" s="56">
        <f t="shared" si="4"/>
        <v>0</v>
      </c>
    </row>
    <row r="73" spans="1:6" ht="18" customHeight="1">
      <c r="A73" s="6">
        <f t="shared" si="3"/>
        <v>68</v>
      </c>
      <c r="B73" s="24" t="s">
        <v>70</v>
      </c>
      <c r="C73" s="3" t="s">
        <v>9</v>
      </c>
      <c r="D73" s="18">
        <v>322</v>
      </c>
      <c r="E73" s="56"/>
      <c r="F73" s="56">
        <f t="shared" si="4"/>
        <v>0</v>
      </c>
    </row>
    <row r="74" spans="1:6" ht="18" customHeight="1">
      <c r="A74" s="6">
        <f t="shared" si="3"/>
        <v>69</v>
      </c>
      <c r="B74" s="25" t="s">
        <v>71</v>
      </c>
      <c r="C74" s="3" t="s">
        <v>9</v>
      </c>
      <c r="D74" s="18">
        <v>132</v>
      </c>
      <c r="E74" s="56"/>
      <c r="F74" s="56">
        <f t="shared" si="4"/>
        <v>0</v>
      </c>
    </row>
    <row r="75" spans="1:6" ht="18" customHeight="1">
      <c r="A75" s="6">
        <f t="shared" si="3"/>
        <v>70</v>
      </c>
      <c r="B75" s="24" t="s">
        <v>72</v>
      </c>
      <c r="C75" s="3" t="s">
        <v>9</v>
      </c>
      <c r="D75" s="18">
        <f>42+308</f>
        <v>350</v>
      </c>
      <c r="E75" s="56"/>
      <c r="F75" s="56">
        <f t="shared" si="4"/>
        <v>0</v>
      </c>
    </row>
    <row r="76" spans="1:6" ht="18" customHeight="1">
      <c r="A76" s="6">
        <f t="shared" si="3"/>
        <v>71</v>
      </c>
      <c r="B76" s="24" t="s">
        <v>73</v>
      </c>
      <c r="C76" s="10" t="s">
        <v>13</v>
      </c>
      <c r="D76" s="18">
        <v>48</v>
      </c>
      <c r="E76" s="56"/>
      <c r="F76" s="56">
        <f t="shared" si="4"/>
        <v>0</v>
      </c>
    </row>
    <row r="77" spans="1:6" ht="18" customHeight="1">
      <c r="A77" s="5">
        <f t="shared" si="3"/>
        <v>72</v>
      </c>
      <c r="B77" s="24" t="s">
        <v>74</v>
      </c>
      <c r="C77" s="10" t="s">
        <v>13</v>
      </c>
      <c r="D77" s="18">
        <v>12</v>
      </c>
      <c r="E77" s="56"/>
      <c r="F77" s="56">
        <f t="shared" si="4"/>
        <v>0</v>
      </c>
    </row>
    <row r="78" spans="1:6" ht="18" customHeight="1">
      <c r="A78" s="6">
        <f t="shared" si="3"/>
        <v>73</v>
      </c>
      <c r="B78" s="48" t="s">
        <v>95</v>
      </c>
      <c r="C78" s="10" t="s">
        <v>13</v>
      </c>
      <c r="D78" s="18">
        <v>48</v>
      </c>
      <c r="E78" s="56"/>
      <c r="F78" s="56">
        <f t="shared" si="4"/>
        <v>0</v>
      </c>
    </row>
    <row r="79" spans="1:6" ht="18" customHeight="1">
      <c r="A79" s="7">
        <f t="shared" si="3"/>
        <v>74</v>
      </c>
      <c r="B79" s="26" t="s">
        <v>94</v>
      </c>
      <c r="C79" s="17" t="s">
        <v>13</v>
      </c>
      <c r="D79" s="19">
        <v>6</v>
      </c>
      <c r="E79" s="56"/>
      <c r="F79" s="56">
        <f t="shared" si="4"/>
        <v>0</v>
      </c>
    </row>
    <row r="80" spans="1:6" ht="18" customHeight="1">
      <c r="A80" s="7">
        <f t="shared" si="3"/>
        <v>75</v>
      </c>
      <c r="B80" s="24" t="s">
        <v>109</v>
      </c>
      <c r="C80" s="17" t="s">
        <v>9</v>
      </c>
      <c r="D80" s="19">
        <v>4682</v>
      </c>
      <c r="E80" s="56"/>
      <c r="F80" s="56">
        <f t="shared" si="4"/>
        <v>0</v>
      </c>
    </row>
    <row r="81" spans="1:6" ht="18" customHeight="1">
      <c r="A81" s="16">
        <f t="shared" si="3"/>
        <v>76</v>
      </c>
      <c r="B81" s="49" t="s">
        <v>26</v>
      </c>
      <c r="C81" s="42" t="s">
        <v>27</v>
      </c>
      <c r="D81" s="43">
        <v>50</v>
      </c>
      <c r="E81" s="57"/>
      <c r="F81" s="57">
        <f t="shared" si="4"/>
        <v>0</v>
      </c>
    </row>
    <row r="82" spans="1:6" ht="18" customHeight="1">
      <c r="A82" s="16">
        <f t="shared" si="3"/>
        <v>77</v>
      </c>
      <c r="B82" s="49" t="s">
        <v>75</v>
      </c>
      <c r="C82" s="42" t="s">
        <v>27</v>
      </c>
      <c r="D82" s="43">
        <v>2500</v>
      </c>
      <c r="E82" s="57"/>
      <c r="F82" s="57">
        <f t="shared" si="4"/>
        <v>0</v>
      </c>
    </row>
    <row r="83" spans="1:6" ht="18" customHeight="1">
      <c r="A83" s="14">
        <f t="shared" si="3"/>
        <v>78</v>
      </c>
      <c r="B83" s="49" t="s">
        <v>81</v>
      </c>
      <c r="C83" s="42" t="s">
        <v>28</v>
      </c>
      <c r="D83" s="43">
        <v>90</v>
      </c>
      <c r="E83" s="57"/>
      <c r="F83" s="57">
        <f t="shared" si="4"/>
        <v>0</v>
      </c>
    </row>
    <row r="84" spans="1:6" ht="18" customHeight="1">
      <c r="A84" s="14">
        <f t="shared" si="3"/>
        <v>79</v>
      </c>
      <c r="B84" s="49" t="s">
        <v>82</v>
      </c>
      <c r="C84" s="42" t="s">
        <v>28</v>
      </c>
      <c r="D84" s="43">
        <v>8500</v>
      </c>
      <c r="E84" s="57"/>
      <c r="F84" s="57">
        <f t="shared" si="4"/>
        <v>0</v>
      </c>
    </row>
    <row r="85" spans="1:6" ht="18" customHeight="1">
      <c r="A85" s="6">
        <f t="shared" si="3"/>
        <v>80</v>
      </c>
      <c r="B85" s="49" t="s">
        <v>83</v>
      </c>
      <c r="C85" s="44" t="s">
        <v>9</v>
      </c>
      <c r="D85" s="45">
        <v>400</v>
      </c>
      <c r="E85" s="56"/>
      <c r="F85" s="56">
        <f t="shared" si="4"/>
        <v>0</v>
      </c>
    </row>
    <row r="86" spans="1:6" ht="18" customHeight="1">
      <c r="A86" s="6">
        <f t="shared" si="3"/>
        <v>81</v>
      </c>
      <c r="B86" s="49" t="s">
        <v>76</v>
      </c>
      <c r="C86" s="44" t="s">
        <v>13</v>
      </c>
      <c r="D86" s="45">
        <v>6</v>
      </c>
      <c r="E86" s="56"/>
      <c r="F86" s="56">
        <f t="shared" si="4"/>
        <v>0</v>
      </c>
    </row>
    <row r="87" spans="1:6" ht="18" customHeight="1">
      <c r="A87" s="6">
        <f t="shared" si="3"/>
        <v>82</v>
      </c>
      <c r="B87" s="49" t="s">
        <v>79</v>
      </c>
      <c r="C87" s="42" t="s">
        <v>9</v>
      </c>
      <c r="D87" s="43">
        <v>1800</v>
      </c>
      <c r="E87" s="56"/>
      <c r="F87" s="56">
        <f t="shared" si="4"/>
        <v>0</v>
      </c>
    </row>
    <row r="88" spans="1:6" ht="18" customHeight="1">
      <c r="A88" s="6">
        <f t="shared" si="3"/>
        <v>83</v>
      </c>
      <c r="B88" s="49" t="s">
        <v>80</v>
      </c>
      <c r="C88" s="42" t="s">
        <v>9</v>
      </c>
      <c r="D88" s="43">
        <v>2200</v>
      </c>
      <c r="E88" s="56"/>
      <c r="F88" s="56">
        <f t="shared" si="4"/>
        <v>0</v>
      </c>
    </row>
    <row r="89" spans="1:6" ht="18" customHeight="1">
      <c r="A89" s="6">
        <f t="shared" si="3"/>
        <v>84</v>
      </c>
      <c r="B89" s="49" t="s">
        <v>110</v>
      </c>
      <c r="C89" s="42" t="s">
        <v>9</v>
      </c>
      <c r="D89" s="43">
        <v>2201</v>
      </c>
      <c r="E89" s="56"/>
      <c r="F89" s="56">
        <f t="shared" si="4"/>
        <v>0</v>
      </c>
    </row>
    <row r="90" spans="1:6" ht="18" customHeight="1">
      <c r="A90" s="14">
        <f t="shared" si="3"/>
        <v>85</v>
      </c>
      <c r="B90" s="49" t="s">
        <v>84</v>
      </c>
      <c r="C90" s="42" t="s">
        <v>6</v>
      </c>
      <c r="D90" s="43">
        <v>10</v>
      </c>
      <c r="E90" s="57"/>
      <c r="F90" s="57">
        <f t="shared" si="4"/>
        <v>0</v>
      </c>
    </row>
    <row r="91" spans="1:6" ht="18" customHeight="1">
      <c r="A91" s="16">
        <f t="shared" si="3"/>
        <v>86</v>
      </c>
      <c r="B91" s="49" t="s">
        <v>87</v>
      </c>
      <c r="C91" s="42" t="s">
        <v>13</v>
      </c>
      <c r="D91" s="43">
        <v>6</v>
      </c>
      <c r="E91" s="57"/>
      <c r="F91" s="57">
        <f t="shared" si="4"/>
        <v>0</v>
      </c>
    </row>
    <row r="92" spans="1:6" ht="18" customHeight="1">
      <c r="A92" s="16">
        <f t="shared" si="3"/>
        <v>87</v>
      </c>
      <c r="B92" s="49" t="s">
        <v>78</v>
      </c>
      <c r="C92" s="42" t="s">
        <v>13</v>
      </c>
      <c r="D92" s="43">
        <v>14</v>
      </c>
      <c r="E92" s="57"/>
      <c r="F92" s="57">
        <f t="shared" si="4"/>
        <v>0</v>
      </c>
    </row>
    <row r="93" spans="1:6" ht="18" customHeight="1">
      <c r="A93" s="20">
        <f t="shared" si="3"/>
        <v>88</v>
      </c>
      <c r="B93" s="50" t="s">
        <v>93</v>
      </c>
      <c r="C93" s="46" t="s">
        <v>21</v>
      </c>
      <c r="D93" s="43">
        <f>ROUNDUP(183.5+305+332,0)</f>
        <v>821</v>
      </c>
      <c r="E93" s="57"/>
      <c r="F93" s="57">
        <f t="shared" si="4"/>
        <v>0</v>
      </c>
    </row>
    <row r="94" spans="1:6" ht="18" customHeight="1">
      <c r="A94" s="14">
        <f t="shared" si="3"/>
        <v>89</v>
      </c>
      <c r="B94" s="49" t="s">
        <v>29</v>
      </c>
      <c r="C94" s="42" t="s">
        <v>27</v>
      </c>
      <c r="D94" s="43">
        <v>9000</v>
      </c>
      <c r="E94" s="57"/>
      <c r="F94" s="57">
        <f t="shared" si="4"/>
        <v>0</v>
      </c>
    </row>
    <row r="95" spans="1:6" ht="18" customHeight="1">
      <c r="A95" s="14">
        <f t="shared" si="3"/>
        <v>90</v>
      </c>
      <c r="B95" s="49" t="s">
        <v>77</v>
      </c>
      <c r="C95" s="42" t="s">
        <v>9</v>
      </c>
      <c r="D95" s="43">
        <v>1200</v>
      </c>
      <c r="E95" s="57"/>
      <c r="F95" s="57">
        <f t="shared" si="4"/>
        <v>0</v>
      </c>
    </row>
    <row r="96" spans="1:6" ht="18" customHeight="1">
      <c r="A96" s="6">
        <f t="shared" si="3"/>
        <v>91</v>
      </c>
      <c r="B96" s="49" t="s">
        <v>107</v>
      </c>
      <c r="C96" s="42" t="s">
        <v>10</v>
      </c>
      <c r="D96" s="42">
        <f>ROUNDUP(3040.735/9,0)</f>
        <v>338</v>
      </c>
      <c r="E96" s="56"/>
      <c r="F96" s="56">
        <f t="shared" si="4"/>
        <v>0</v>
      </c>
    </row>
    <row r="97" spans="1:6" ht="18" customHeight="1">
      <c r="A97" s="6">
        <f t="shared" si="3"/>
        <v>92</v>
      </c>
      <c r="B97" s="49" t="s">
        <v>108</v>
      </c>
      <c r="C97" s="42" t="s">
        <v>10</v>
      </c>
      <c r="D97" s="42">
        <f>ROUNDUP(366/9,0)</f>
        <v>41</v>
      </c>
      <c r="E97" s="56"/>
      <c r="F97" s="56">
        <f t="shared" si="4"/>
        <v>0</v>
      </c>
    </row>
    <row r="98" spans="1:6" ht="18" customHeight="1">
      <c r="A98" s="6">
        <f t="shared" si="3"/>
        <v>93</v>
      </c>
      <c r="B98" s="49" t="s">
        <v>85</v>
      </c>
      <c r="C98" s="42" t="s">
        <v>9</v>
      </c>
      <c r="D98" s="43">
        <v>75</v>
      </c>
      <c r="E98" s="56"/>
      <c r="F98" s="56">
        <f t="shared" si="4"/>
        <v>0</v>
      </c>
    </row>
    <row r="99" spans="1:6" ht="18" customHeight="1">
      <c r="A99" s="6">
        <f t="shared" si="3"/>
        <v>94</v>
      </c>
      <c r="B99" s="49" t="s">
        <v>86</v>
      </c>
      <c r="C99" s="42" t="s">
        <v>9</v>
      </c>
      <c r="D99" s="43">
        <v>15</v>
      </c>
      <c r="E99" s="56"/>
      <c r="F99" s="56">
        <f t="shared" si="4"/>
        <v>0</v>
      </c>
    </row>
    <row r="100" spans="1:6" ht="18" customHeight="1">
      <c r="A100" s="7">
        <f t="shared" si="3"/>
        <v>95</v>
      </c>
      <c r="B100" s="47" t="s">
        <v>105</v>
      </c>
      <c r="C100" s="46" t="s">
        <v>10</v>
      </c>
      <c r="D100" s="46">
        <v>2380</v>
      </c>
      <c r="E100" s="58"/>
      <c r="F100" s="58">
        <f t="shared" si="4"/>
        <v>0</v>
      </c>
    </row>
    <row r="101" spans="1:6" ht="18" customHeight="1">
      <c r="A101" s="5">
        <f t="shared" si="3"/>
        <v>96</v>
      </c>
      <c r="B101" s="48" t="s">
        <v>61</v>
      </c>
      <c r="C101" s="3" t="s">
        <v>13</v>
      </c>
      <c r="D101" s="15">
        <v>2</v>
      </c>
      <c r="E101" s="56"/>
      <c r="F101" s="56">
        <f t="shared" si="4"/>
        <v>0</v>
      </c>
    </row>
    <row r="102" spans="1:6" ht="18" customHeight="1">
      <c r="A102" s="5">
        <f t="shared" si="3"/>
        <v>97</v>
      </c>
      <c r="B102" s="48" t="s">
        <v>63</v>
      </c>
      <c r="C102" s="3" t="s">
        <v>13</v>
      </c>
      <c r="D102" s="15">
        <v>2</v>
      </c>
      <c r="E102" s="56"/>
      <c r="F102" s="56">
        <f t="shared" si="4"/>
        <v>0</v>
      </c>
    </row>
    <row r="103" spans="1:6" ht="18" customHeight="1">
      <c r="A103" s="5">
        <f t="shared" si="3"/>
        <v>98</v>
      </c>
      <c r="B103" s="48" t="s">
        <v>62</v>
      </c>
      <c r="C103" s="3" t="s">
        <v>13</v>
      </c>
      <c r="D103" s="15">
        <v>1</v>
      </c>
      <c r="E103" s="56"/>
      <c r="F103" s="56">
        <f t="shared" si="4"/>
        <v>0</v>
      </c>
    </row>
    <row r="104" spans="1:6" ht="18" customHeight="1">
      <c r="A104" s="7">
        <f t="shared" si="3"/>
        <v>99</v>
      </c>
      <c r="B104" s="48" t="s">
        <v>16</v>
      </c>
      <c r="C104" s="10" t="s">
        <v>13</v>
      </c>
      <c r="D104" s="21">
        <v>3</v>
      </c>
      <c r="E104" s="58"/>
      <c r="F104" s="58">
        <f t="shared" si="4"/>
        <v>0</v>
      </c>
    </row>
    <row r="105" spans="1:6" ht="18" customHeight="1">
      <c r="A105" s="6">
        <f t="shared" si="3"/>
        <v>100</v>
      </c>
      <c r="B105" s="48" t="s">
        <v>92</v>
      </c>
      <c r="C105" s="10" t="s">
        <v>13</v>
      </c>
      <c r="D105" s="15">
        <v>2</v>
      </c>
      <c r="E105" s="56"/>
      <c r="F105" s="56">
        <f t="shared" si="4"/>
        <v>0</v>
      </c>
    </row>
    <row r="106" spans="1:6" ht="38.25" customHeight="1" thickBot="1">
      <c r="A106" s="31"/>
      <c r="B106" s="52" t="s">
        <v>119</v>
      </c>
      <c r="C106" s="32"/>
      <c r="D106" s="9"/>
      <c r="E106" s="9"/>
      <c r="F106" s="61">
        <f>SUM(F6:F105)</f>
        <v>0</v>
      </c>
    </row>
    <row r="108" ht="82.5" customHeight="1">
      <c r="B108" s="54" t="s">
        <v>120</v>
      </c>
    </row>
    <row r="109" spans="2:5" ht="25.5" customHeight="1">
      <c r="B109" s="62" t="s">
        <v>121</v>
      </c>
      <c r="C109" s="62"/>
      <c r="D109" s="62"/>
      <c r="E109" s="62"/>
    </row>
    <row r="110" spans="2:5" ht="30" customHeight="1">
      <c r="B110" s="62" t="s">
        <v>122</v>
      </c>
      <c r="C110" s="62"/>
      <c r="D110" s="62"/>
      <c r="E110" s="62"/>
    </row>
    <row r="111" spans="2:5" ht="24.75" customHeight="1">
      <c r="B111" s="62" t="s">
        <v>123</v>
      </c>
      <c r="C111" s="62"/>
      <c r="D111" s="62"/>
      <c r="E111" s="62"/>
    </row>
    <row r="112" spans="2:5" ht="15" customHeight="1">
      <c r="B112" s="55"/>
      <c r="C112" s="55"/>
      <c r="D112" s="55"/>
      <c r="E112" s="55"/>
    </row>
    <row r="113" spans="2:5" ht="15" customHeight="1">
      <c r="B113" s="62" t="s">
        <v>124</v>
      </c>
      <c r="C113" s="62"/>
      <c r="D113" s="62"/>
      <c r="E113" s="62"/>
    </row>
    <row r="114" spans="2:5" ht="15" customHeight="1">
      <c r="B114" s="55"/>
      <c r="C114" s="55"/>
      <c r="D114" s="55"/>
      <c r="E114" s="55"/>
    </row>
    <row r="115" spans="2:5" ht="24" customHeight="1">
      <c r="B115" s="62" t="s">
        <v>125</v>
      </c>
      <c r="C115" s="62"/>
      <c r="D115" s="62"/>
      <c r="E115" s="62"/>
    </row>
    <row r="118" ht="15" customHeight="1">
      <c r="B118" s="2" t="s">
        <v>126</v>
      </c>
    </row>
  </sheetData>
  <sheetProtection selectLockedCells="1"/>
  <mergeCells count="13">
    <mergeCell ref="F4:F5"/>
    <mergeCell ref="A4:A5"/>
    <mergeCell ref="A1:F1"/>
    <mergeCell ref="A2:F2"/>
    <mergeCell ref="D4:D5"/>
    <mergeCell ref="C4:C5"/>
    <mergeCell ref="B4:B5"/>
    <mergeCell ref="B109:E109"/>
    <mergeCell ref="B110:E110"/>
    <mergeCell ref="B111:E111"/>
    <mergeCell ref="B113:E113"/>
    <mergeCell ref="B115:E115"/>
    <mergeCell ref="E4:E5"/>
  </mergeCells>
  <printOptions/>
  <pageMargins left="0.7" right="0.7" top="0.75" bottom="0.75" header="0.3" footer="0.3"/>
  <pageSetup cellComments="asDisplayed" fitToHeight="0" fitToWidth="1" horizontalDpi="600" verticalDpi="600" orientation="portrait" paperSize="17" scale="88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M. Witzig</dc:creator>
  <cp:keywords/>
  <dc:description/>
  <cp:lastModifiedBy>Gilpin, Gina</cp:lastModifiedBy>
  <cp:lastPrinted>2016-12-06T19:51:55Z</cp:lastPrinted>
  <dcterms:created xsi:type="dcterms:W3CDTF">2014-05-05T15:30:33Z</dcterms:created>
  <dcterms:modified xsi:type="dcterms:W3CDTF">2017-02-06T15:26:20Z</dcterms:modified>
  <cp:category/>
  <cp:version/>
  <cp:contentType/>
  <cp:contentStatus/>
</cp:coreProperties>
</file>