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00" windowWidth="23655" windowHeight="8160" activeTab="1"/>
  </bookViews>
  <sheets>
    <sheet name="Greensheet" sheetId="1" r:id="rId1"/>
    <sheet name="Bid Form" sheetId="2" r:id="rId2"/>
  </sheets>
  <definedNames/>
  <calcPr fullCalcOnLoad="1"/>
</workbook>
</file>

<file path=xl/sharedStrings.xml><?xml version="1.0" encoding="utf-8"?>
<sst xmlns="http://schemas.openxmlformats.org/spreadsheetml/2006/main" count="342" uniqueCount="162">
  <si>
    <t>SY</t>
  </si>
  <si>
    <t>LF</t>
  </si>
  <si>
    <t>CY</t>
  </si>
  <si>
    <t>Project Number:</t>
  </si>
  <si>
    <t>N/A</t>
  </si>
  <si>
    <t xml:space="preserve">UPC Number: </t>
  </si>
  <si>
    <t>Project Location:</t>
  </si>
  <si>
    <t>Town of Vienna, Virginia</t>
  </si>
  <si>
    <t>Designed By:</t>
  </si>
  <si>
    <t>Rinker Design Associates, P.C.</t>
  </si>
  <si>
    <t>VDOT District:</t>
  </si>
  <si>
    <t>Designer:</t>
  </si>
  <si>
    <t>Adam Welschenbach, P.E.</t>
  </si>
  <si>
    <t>Project Manager:</t>
  </si>
  <si>
    <t>Date:</t>
  </si>
  <si>
    <t>ITEM DESCRIPTION</t>
  </si>
  <si>
    <t>UNIT</t>
  </si>
  <si>
    <t>QUANTITY</t>
  </si>
  <si>
    <t>UNIT PRICE</t>
  </si>
  <si>
    <t>AMOUNT</t>
  </si>
  <si>
    <t>MOBILIZATION</t>
  </si>
  <si>
    <t>LS</t>
  </si>
  <si>
    <t>CONSTRUCTION SURVEYING</t>
  </si>
  <si>
    <t>CLEARING AND GRUBBING</t>
  </si>
  <si>
    <t>AC</t>
  </si>
  <si>
    <t>TON</t>
  </si>
  <si>
    <t>ASPHALT CONCRETE TY. BM‐25.0A</t>
  </si>
  <si>
    <t>AGGR.BASE MATL. TY. I NO. 21B</t>
  </si>
  <si>
    <t>REMOVE CURB AND GUTTER</t>
  </si>
  <si>
    <t>EA</t>
  </si>
  <si>
    <t>SAW CUT CURB AND GUTTER</t>
  </si>
  <si>
    <t>DROP INLET PROTECTION (TY. A OR TY. B)</t>
  </si>
  <si>
    <t>TY. B CL. I PAVE. LINE MARK. 4" (YELLOW)</t>
  </si>
  <si>
    <t>TY. B CL. I PAVE. LINE MARK. 24" (WHITE)</t>
  </si>
  <si>
    <t>CONCRETE FOUNDATION STP-1, TYPE A</t>
  </si>
  <si>
    <t>TY. B CL. I PAVE. LINE MARK. 12" (WHITE)</t>
  </si>
  <si>
    <t>SIGN POST STP-1, 2" 14 GA.</t>
  </si>
  <si>
    <t>BORROW EXCAVATION</t>
  </si>
  <si>
    <t>50430</t>
  </si>
  <si>
    <t>50485</t>
  </si>
  <si>
    <t>54040</t>
  </si>
  <si>
    <t>54042</t>
  </si>
  <si>
    <t>54032</t>
  </si>
  <si>
    <t>24410</t>
  </si>
  <si>
    <t>14120</t>
  </si>
  <si>
    <t>14300</t>
  </si>
  <si>
    <t>12920</t>
  </si>
  <si>
    <t>14440</t>
  </si>
  <si>
    <t>14450</t>
  </si>
  <si>
    <t>51910</t>
  </si>
  <si>
    <t>10625</t>
  </si>
  <si>
    <t>24500</t>
  </si>
  <si>
    <t>CEMENT CONCRETE SIDEWALK 4"</t>
  </si>
  <si>
    <t>12600</t>
  </si>
  <si>
    <t>15" CONC. PIPE</t>
  </si>
  <si>
    <t>06821</t>
  </si>
  <si>
    <t>06835</t>
  </si>
  <si>
    <t>01152</t>
  </si>
  <si>
    <t>16390</t>
  </si>
  <si>
    <t>10128</t>
  </si>
  <si>
    <t>00120</t>
  </si>
  <si>
    <t>00140</t>
  </si>
  <si>
    <t>27505</t>
  </si>
  <si>
    <t>00100</t>
  </si>
  <si>
    <t>00101</t>
  </si>
  <si>
    <t>24502</t>
  </si>
  <si>
    <t>27300</t>
  </si>
  <si>
    <t>27451</t>
  </si>
  <si>
    <t>24505</t>
  </si>
  <si>
    <t>50759</t>
  </si>
  <si>
    <t>SUB TOTAL (WITHOUT MOBILIZATION)</t>
  </si>
  <si>
    <t>SUB TOTAL (WITH MOBILIZATION)</t>
  </si>
  <si>
    <t>VDOT ITEM CODE</t>
  </si>
  <si>
    <t>ITEM</t>
  </si>
  <si>
    <t>GENERAL CONSTRUCTION AND EARTHWORK</t>
  </si>
  <si>
    <t>PAVEMENT ITEMS</t>
  </si>
  <si>
    <t>INCIDENTAL ITEMS</t>
  </si>
  <si>
    <t>EROSION &amp; SEDIMENT CONTROL</t>
  </si>
  <si>
    <t>DRAINAGE ITEMS</t>
  </si>
  <si>
    <t>PAVEMENT MARKING &amp; SIGNAGE</t>
  </si>
  <si>
    <t>TRANSPORTATION MANAGEMENT PLAN AND SEQUENCE OF CONSTRUCTION</t>
  </si>
  <si>
    <t>24265</t>
  </si>
  <si>
    <t>Michael Gallagher, P.E.</t>
  </si>
  <si>
    <t>27275</t>
  </si>
  <si>
    <t>N/A - County/Town Project</t>
  </si>
  <si>
    <t>NUTRIENT CREDITS</t>
  </si>
  <si>
    <t>LB</t>
  </si>
  <si>
    <t>FLEXIBLE PAVE. PLANING 0"-2"</t>
  </si>
  <si>
    <t>-----</t>
  </si>
  <si>
    <t>REMOVE TREES (6" - 18" DIA.)</t>
  </si>
  <si>
    <t>REMOVE TRESS (2 "- 6" DIA.)</t>
  </si>
  <si>
    <t>GRIND TREE STUMP BELOW GRADE (SMALLER THAN 18" DIA.)</t>
  </si>
  <si>
    <t>GRIND TREE STUMP BELOW GRADE (18" - 30" DIA.)</t>
  </si>
  <si>
    <t>CG-12B CURB RAMPS (PRICE TO INCLUDE 4” 21B STONE &amp; DETECTABLE WARNING SURFACE)</t>
  </si>
  <si>
    <t>AGGR.BASE MATL. TY. I, NO. 21A OR NO. 21B</t>
  </si>
  <si>
    <t>AGGR.BASE MATL. TY. I NO. 21A</t>
  </si>
  <si>
    <t>ASPHALT CONCRETE TY. SM-9.5A</t>
  </si>
  <si>
    <t>RELOCATE/RESET EXIST. MAILBOX</t>
  </si>
  <si>
    <t>REMOVE ASPHALT PAVEMENT &lt;4" (ASPHALT DRIVEWAYS AND TRAIL)</t>
  </si>
  <si>
    <t>SODDING (TO INCLUDE 2" TOPSOIL AND FERTILIZATION)</t>
  </si>
  <si>
    <t>TEMPORARY SAFETY FENCE AND TREE PROTECTION</t>
  </si>
  <si>
    <t>RELOCATE TREES</t>
  </si>
  <si>
    <t>MOD. CURB &amp; GUTTER CG-6</t>
  </si>
  <si>
    <t>STANDARD CONCRETE DRIVEWAY ENTRANCE</t>
  </si>
  <si>
    <t>REMOVE AND DISPOSE OF DRAINAGE PIPE (15")</t>
  </si>
  <si>
    <t>SAW CUT CONCRETE SIDEWALK</t>
  </si>
  <si>
    <t>SAW CUT ASPHALT PAVEMENT (ROADWAY)</t>
  </si>
  <si>
    <t>SAW CUT ASPHALT (DRIVEWAY AND TRAIL)</t>
  </si>
  <si>
    <t>DEMOLITION OF PAVEMENT (ROADWAY)</t>
  </si>
  <si>
    <t>PAVEMENT CORE</t>
  </si>
  <si>
    <t>ASPHALT CONCRETE TY. IM-19.0A</t>
  </si>
  <si>
    <t>RELOCATE/RESET EXIST. SIGN PANEL (COST OF POSTS AND FOUNDATIONS TO BE REMOVED INCLUDED)</t>
  </si>
  <si>
    <t>MAINTENANCE OF TRAFFIC</t>
  </si>
  <si>
    <t>EROSION CONTROL CULVERT INLET PROTECTION EC-6</t>
  </si>
  <si>
    <t>DROP INLET MOD. DI-3C L=6' (MONOLITHIC BOX)</t>
  </si>
  <si>
    <t>DROP INLET MOD. DI-3B L=12'</t>
  </si>
  <si>
    <t>VF</t>
  </si>
  <si>
    <t>MANHOLE MH-1 OR MH-2</t>
  </si>
  <si>
    <t>FRAME &amp; COVER MH-1</t>
  </si>
  <si>
    <t>09056</t>
  </si>
  <si>
    <t>10121</t>
  </si>
  <si>
    <t>10123</t>
  </si>
  <si>
    <t>10610</t>
  </si>
  <si>
    <t>CHURCH STREET N.E. SIDEWALK PEDESTRIAN ACCESS IMPROVEMENTS PROJECT QUANTITY LIST:  FINAL ESTIMATE</t>
  </si>
  <si>
    <t>CONTINGENCY (5%)</t>
  </si>
  <si>
    <t xml:space="preserve"> TOWN CEI (15%)</t>
  </si>
  <si>
    <t>CLASS A4 CONCRETE FLUME (INCLUDING REBAR/WIRE MESH, JOINT MATERIALS, SITE GRADING AND SHOP DRAWINGS)</t>
  </si>
  <si>
    <t>REGULAR EXCAVATION (&amp; HAUL AWAY)</t>
  </si>
  <si>
    <t>PERMEABLE  SIDEWALK 4"</t>
  </si>
  <si>
    <t>MAINTENANCE OF TREES</t>
  </si>
  <si>
    <t>MISC. LANDSCAPING</t>
  </si>
  <si>
    <t>CONSTRUCTION TOTAL</t>
  </si>
  <si>
    <t>PRELIMINARY ENGINEERING</t>
  </si>
  <si>
    <t>ENGINEERING</t>
  </si>
  <si>
    <t xml:space="preserve"> MAINTENANCE OF TRAFFIC</t>
  </si>
  <si>
    <t>ENGINEERING TOTAL</t>
  </si>
  <si>
    <t xml:space="preserve">  PROJECT TOTAL</t>
  </si>
  <si>
    <t>ADJUST WATER METER BOXES (INCLUDES LATERAL FROM MAIN)</t>
  </si>
  <si>
    <t>UTILITY TEST PIT AND ASSOCIATED EFFORTS</t>
  </si>
  <si>
    <t>BRACE UTILTY POLES (INCLUDES COORDINATION WITH DOMINION AND ASSOCIATED EXPENSES)</t>
  </si>
  <si>
    <t>00111</t>
  </si>
  <si>
    <t>10635</t>
  </si>
  <si>
    <t>24703</t>
  </si>
  <si>
    <t>October 2018</t>
  </si>
  <si>
    <t>09057</t>
  </si>
  <si>
    <t>OFFICIAL TOWN BID FORM</t>
  </si>
  <si>
    <t xml:space="preserve">                VENDOR NAME: ________________________________</t>
  </si>
  <si>
    <t>IFB 19-08</t>
  </si>
  <si>
    <t>CHURCH STREET NE SIDEWALK</t>
  </si>
  <si>
    <r>
      <t xml:space="preserve">All costs required to complete all the work in accordance with the Contract Documents shall be included in the unit prices as required.  Any contract resulting from this IFB will be a fixed price contract. 
</t>
    </r>
    <r>
      <rPr>
        <b/>
        <sz val="10"/>
        <color indexed="10"/>
        <rFont val="Calibri"/>
        <family val="2"/>
      </rPr>
      <t>THE PRICING PORTION OF THIS BID FORM MUST BE FILLED OUT ELECTRONICALLY</t>
    </r>
  </si>
  <si>
    <t xml:space="preserve">In compliance With This Invitation For Bids And To All The Conditions Imposed Therein, The Undersigned Offers And Agrees To Furnish The Goods/Services At The Price(s) Indicated above. By my signature on this solicitation, I certify that this firm/individual and subcontractor is properly licensed for providing the goods/services specified.                                                                                                                 </t>
  </si>
  <si>
    <t>TOTAL</t>
  </si>
  <si>
    <t>NAME AND ADDRESS OF VENDOR:</t>
  </si>
  <si>
    <t>Email Address: ________________________________________________</t>
  </si>
  <si>
    <t>_________________________________________________</t>
  </si>
  <si>
    <t>Phone Number: ______________________________________________</t>
  </si>
  <si>
    <t>Printed Name: ____________________________</t>
  </si>
  <si>
    <t>Title:  ____________________________________</t>
  </si>
  <si>
    <t>Signature: ________________________________</t>
  </si>
  <si>
    <t>Date: _____________________________________</t>
  </si>
  <si>
    <t>IFB 19-08  CHURCH STREET NE SIDEWALK</t>
  </si>
  <si>
    <t>TY. B CL. I PAVE. LINE MARK. 24" (WHITE) CROSSWALKS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</si>
</sst>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1"/>
      <color theme="1"/>
      <name val="Calibri"/>
      <family val="2"/>
    </font>
    <font>
      <sz val="11"/>
      <color indexed="8"/>
      <name val="Calibri"/>
      <family val="2"/>
    </font>
    <font>
      <b/>
      <sz val="11"/>
      <color indexed="8"/>
      <name val="Calibri"/>
      <family val="2"/>
    </font>
    <font>
      <sz val="10"/>
      <name val="Arial"/>
      <family val="2"/>
    </font>
    <font>
      <sz val="12"/>
      <name val="Times New Roman"/>
      <family val="1"/>
    </font>
    <font>
      <sz val="10"/>
      <name val="Times New Roman"/>
      <family val="1"/>
    </font>
    <font>
      <b/>
      <sz val="10"/>
      <name val="Times New Roman"/>
      <family val="1"/>
    </font>
    <font>
      <sz val="11"/>
      <name val="Calibri"/>
      <family val="2"/>
    </font>
    <font>
      <b/>
      <sz val="11"/>
      <name val="Calibri"/>
      <family val="2"/>
    </font>
    <font>
      <sz val="10"/>
      <color indexed="8"/>
      <name val="Calibri"/>
      <family val="2"/>
    </font>
    <font>
      <b/>
      <sz val="10"/>
      <color indexed="10"/>
      <name val="Calibri"/>
      <family val="2"/>
    </font>
    <font>
      <sz val="10"/>
      <name val="Calibri Light"/>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tint="-0.1499900072813034"/>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thin"/>
    </border>
    <border>
      <left/>
      <right/>
      <top style="thin"/>
      <bottom style="thin"/>
    </border>
    <border>
      <left/>
      <right/>
      <top/>
      <bottom style="thin"/>
    </border>
    <border>
      <left/>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medium"/>
      <top style="thin"/>
      <bottom style="thin"/>
    </border>
    <border>
      <left style="thin"/>
      <right style="medium"/>
      <top style="thin"/>
      <bottom/>
    </border>
    <border>
      <left style="medium"/>
      <right style="medium"/>
      <top style="thin"/>
      <bottom/>
    </border>
    <border>
      <left style="medium"/>
      <right style="medium"/>
      <top style="thin"/>
      <bottom style="medium"/>
    </border>
    <border>
      <left style="medium"/>
      <right/>
      <top style="thin"/>
      <bottom/>
    </border>
    <border>
      <left style="medium"/>
      <right/>
      <top style="thin"/>
      <bottom style="medium"/>
    </border>
    <border>
      <left style="medium"/>
      <right/>
      <top/>
      <bottom/>
    </border>
    <border>
      <left/>
      <right/>
      <top style="medium"/>
      <bottom style="medium"/>
    </border>
    <border>
      <left style="thin"/>
      <right style="medium"/>
      <top style="thin"/>
      <bottom style="medium"/>
    </border>
    <border>
      <left style="medium"/>
      <right style="thin"/>
      <top/>
      <bottom style="thin"/>
    </border>
    <border>
      <left style="medium"/>
      <right style="medium"/>
      <top/>
      <bottom style="thin"/>
    </border>
    <border>
      <left style="thin"/>
      <right style="medium"/>
      <top/>
      <bottom style="thin"/>
    </border>
    <border>
      <left style="medium"/>
      <right/>
      <top style="medium"/>
      <bottom style="medium"/>
    </border>
    <border>
      <left/>
      <right style="medium"/>
      <top style="medium"/>
      <bottom style="medium"/>
    </border>
    <border>
      <left style="thin"/>
      <right style="medium"/>
      <top/>
      <bottom/>
    </border>
    <border>
      <left/>
      <right style="medium"/>
      <top/>
      <bottom/>
    </border>
    <border>
      <left/>
      <right/>
      <top style="thin"/>
      <bottom/>
    </border>
    <border>
      <left style="thin"/>
      <right style="thin"/>
      <top style="thin"/>
      <bottom/>
    </border>
    <border>
      <left/>
      <right style="medium"/>
      <top style="thin"/>
      <bottom/>
    </border>
    <border>
      <left style="medium"/>
      <right/>
      <top style="thin"/>
      <bottom style="thin"/>
    </border>
    <border>
      <left style="medium"/>
      <right/>
      <top style="medium"/>
      <bottom/>
    </border>
    <border>
      <left/>
      <right/>
      <top style="medium"/>
      <bottom/>
    </border>
    <border>
      <left style="medium"/>
      <right/>
      <top/>
      <bottom style="medium"/>
    </border>
    <border>
      <left style="medium"/>
      <right style="medium"/>
      <top style="medium"/>
      <bottom/>
    </border>
    <border>
      <left style="medium"/>
      <right style="medium"/>
      <top/>
      <bottom/>
    </border>
    <border>
      <left style="medium"/>
      <right style="medium"/>
      <top/>
      <bottom style="medium"/>
    </border>
    <border>
      <left/>
      <right style="medium"/>
      <top style="thin"/>
      <bottom style="medium"/>
    </border>
    <border>
      <left style="medium"/>
      <right style="medium"/>
      <top style="medium"/>
      <bottom style="medium"/>
    </border>
    <border>
      <left/>
      <right style="medium"/>
      <top/>
      <bottom style="medium"/>
    </border>
    <border>
      <left/>
      <right style="medium"/>
      <top style="thin"/>
      <bottom style="thin"/>
    </border>
    <border>
      <left/>
      <right style="medium"/>
      <top style="medium"/>
      <bottom style="thin"/>
    </border>
    <border>
      <left style="medium"/>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7"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 fillId="0" borderId="0">
      <alignment/>
      <protection/>
    </xf>
    <xf numFmtId="0" fontId="3"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60">
    <xf numFmtId="0" fontId="0" fillId="0" borderId="0" xfId="0" applyFont="1" applyAlignment="1">
      <alignment/>
    </xf>
    <xf numFmtId="0" fontId="5" fillId="33" borderId="10" xfId="0" applyFont="1" applyFill="1" applyBorder="1" applyAlignment="1">
      <alignment/>
    </xf>
    <xf numFmtId="0" fontId="5" fillId="33" borderId="11" xfId="0" applyFont="1" applyFill="1" applyBorder="1" applyAlignment="1">
      <alignment/>
    </xf>
    <xf numFmtId="0" fontId="5" fillId="0" borderId="12" xfId="0" applyFont="1" applyFill="1" applyBorder="1" applyAlignment="1">
      <alignment horizontal="left"/>
    </xf>
    <xf numFmtId="0" fontId="5" fillId="33" borderId="13" xfId="0" applyFont="1" applyFill="1" applyBorder="1" applyAlignment="1">
      <alignment horizontal="left"/>
    </xf>
    <xf numFmtId="0" fontId="5" fillId="33" borderId="12" xfId="0" applyFont="1" applyFill="1" applyBorder="1" applyAlignment="1">
      <alignment/>
    </xf>
    <xf numFmtId="49" fontId="6" fillId="0" borderId="14" xfId="0" applyNumberFormat="1" applyFont="1" applyFill="1" applyBorder="1" applyAlignment="1">
      <alignment horizontal="center" vertical="center" wrapText="1"/>
    </xf>
    <xf numFmtId="0" fontId="6" fillId="0" borderId="15" xfId="0" applyFont="1" applyFill="1" applyBorder="1" applyAlignment="1">
      <alignment horizontal="center" vertical="center" wrapText="1"/>
    </xf>
    <xf numFmtId="1" fontId="6" fillId="0" borderId="15" xfId="0" applyNumberFormat="1" applyFont="1" applyFill="1" applyBorder="1" applyAlignment="1">
      <alignment horizontal="center" vertical="center" wrapText="1"/>
    </xf>
    <xf numFmtId="44" fontId="6" fillId="0" borderId="15" xfId="46" applyFont="1" applyFill="1" applyBorder="1" applyAlignment="1">
      <alignment horizontal="center" vertical="center" wrapText="1"/>
    </xf>
    <xf numFmtId="44" fontId="6" fillId="0" borderId="16" xfId="46" applyFont="1" applyFill="1" applyBorder="1" applyAlignment="1">
      <alignment horizontal="center" vertical="center" wrapText="1"/>
    </xf>
    <xf numFmtId="49" fontId="0" fillId="0" borderId="16" xfId="0" applyNumberFormat="1" applyBorder="1" applyAlignment="1" quotePrefix="1">
      <alignment horizontal="center" vertical="center"/>
    </xf>
    <xf numFmtId="0" fontId="0" fillId="0" borderId="17" xfId="0" applyFill="1" applyBorder="1" applyAlignment="1">
      <alignment vertical="center"/>
    </xf>
    <xf numFmtId="0" fontId="0" fillId="0" borderId="17" xfId="0" applyBorder="1" applyAlignment="1">
      <alignment horizontal="center" vertical="center"/>
    </xf>
    <xf numFmtId="44" fontId="0" fillId="0" borderId="17" xfId="44" applyFont="1" applyBorder="1" applyAlignment="1">
      <alignment horizontal="center" vertical="center"/>
    </xf>
    <xf numFmtId="49" fontId="0" fillId="0" borderId="16" xfId="0" applyNumberFormat="1" applyFill="1" applyBorder="1" applyAlignment="1">
      <alignment horizontal="center" vertical="center"/>
    </xf>
    <xf numFmtId="0" fontId="0" fillId="0" borderId="17" xfId="0" applyFill="1" applyBorder="1" applyAlignment="1">
      <alignment horizontal="center" vertical="center"/>
    </xf>
    <xf numFmtId="44" fontId="0" fillId="0" borderId="17" xfId="0" applyNumberFormat="1" applyFill="1" applyBorder="1" applyAlignment="1">
      <alignment horizontal="center" vertical="center"/>
    </xf>
    <xf numFmtId="0" fontId="7" fillId="0" borderId="17" xfId="0" applyFont="1" applyFill="1" applyBorder="1" applyAlignment="1">
      <alignment vertical="center"/>
    </xf>
    <xf numFmtId="0" fontId="7" fillId="0" borderId="17" xfId="0" applyFont="1" applyFill="1" applyBorder="1" applyAlignment="1">
      <alignment horizontal="center" vertical="center"/>
    </xf>
    <xf numFmtId="49" fontId="0" fillId="0" borderId="16" xfId="0" applyNumberFormat="1" applyFill="1" applyBorder="1" applyAlignment="1" quotePrefix="1">
      <alignment horizontal="center" vertical="center"/>
    </xf>
    <xf numFmtId="49" fontId="0" fillId="0" borderId="18" xfId="0" applyNumberFormat="1" applyBorder="1" applyAlignment="1">
      <alignment horizontal="center" vertical="center"/>
    </xf>
    <xf numFmtId="0" fontId="0" fillId="0" borderId="19" xfId="0" applyBorder="1" applyAlignment="1">
      <alignment vertical="center"/>
    </xf>
    <xf numFmtId="0" fontId="0" fillId="0" borderId="19" xfId="0" applyBorder="1" applyAlignment="1">
      <alignment horizontal="center" vertical="center"/>
    </xf>
    <xf numFmtId="1" fontId="7" fillId="0" borderId="17" xfId="0" applyNumberFormat="1" applyFont="1" applyFill="1" applyBorder="1" applyAlignment="1">
      <alignment horizontal="center" vertical="center"/>
    </xf>
    <xf numFmtId="0" fontId="0" fillId="0" borderId="20" xfId="0" applyBorder="1" applyAlignment="1">
      <alignment horizontal="center" vertical="center"/>
    </xf>
    <xf numFmtId="49" fontId="0" fillId="0" borderId="16" xfId="0" applyNumberFormat="1" applyBorder="1" applyAlignment="1">
      <alignment horizontal="center" vertical="center"/>
    </xf>
    <xf numFmtId="0" fontId="7" fillId="0" borderId="14"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17" xfId="0" applyFont="1" applyBorder="1" applyAlignment="1">
      <alignment horizontal="center" vertical="center"/>
    </xf>
    <xf numFmtId="44" fontId="0" fillId="0" borderId="17" xfId="44" applyFont="1" applyFill="1" applyBorder="1" applyAlignment="1">
      <alignment horizontal="center" vertical="center"/>
    </xf>
    <xf numFmtId="44" fontId="0" fillId="0" borderId="19" xfId="44" applyFont="1" applyBorder="1" applyAlignment="1">
      <alignment horizontal="center" vertical="center"/>
    </xf>
    <xf numFmtId="0" fontId="0" fillId="0" borderId="20" xfId="0" applyBorder="1" applyAlignment="1">
      <alignment vertical="center"/>
    </xf>
    <xf numFmtId="0" fontId="0" fillId="0" borderId="19" xfId="0" applyFill="1" applyBorder="1" applyAlignment="1">
      <alignment horizontal="center" vertical="center"/>
    </xf>
    <xf numFmtId="0" fontId="0" fillId="0" borderId="19" xfId="0" applyFill="1" applyBorder="1" applyAlignment="1">
      <alignment vertical="center"/>
    </xf>
    <xf numFmtId="0" fontId="0" fillId="0" borderId="11" xfId="0" applyFill="1" applyBorder="1" applyAlignment="1">
      <alignment vertical="center"/>
    </xf>
    <xf numFmtId="0" fontId="7" fillId="0" borderId="17" xfId="57" applyFont="1" applyFill="1" applyBorder="1" applyAlignment="1">
      <alignment horizontal="left"/>
      <protection/>
    </xf>
    <xf numFmtId="0" fontId="0" fillId="0" borderId="22" xfId="0" applyBorder="1" applyAlignment="1">
      <alignment horizontal="center" vertical="center"/>
    </xf>
    <xf numFmtId="0" fontId="0" fillId="0" borderId="0" xfId="0" applyBorder="1" applyAlignment="1">
      <alignment/>
    </xf>
    <xf numFmtId="0" fontId="0" fillId="0" borderId="23" xfId="0" applyBorder="1" applyAlignment="1">
      <alignment/>
    </xf>
    <xf numFmtId="0" fontId="0" fillId="34" borderId="24" xfId="0" applyFill="1" applyBorder="1" applyAlignment="1">
      <alignment horizontal="center" vertical="center"/>
    </xf>
    <xf numFmtId="1" fontId="0" fillId="0" borderId="17" xfId="0" applyNumberFormat="1" applyBorder="1" applyAlignment="1">
      <alignment horizontal="center" vertical="center"/>
    </xf>
    <xf numFmtId="44" fontId="0" fillId="0" borderId="20" xfId="44" applyFont="1" applyBorder="1" applyAlignment="1">
      <alignment horizontal="center" vertical="center"/>
    </xf>
    <xf numFmtId="49" fontId="0" fillId="0" borderId="25" xfId="0" applyNumberFormat="1" applyBorder="1" applyAlignment="1">
      <alignment horizontal="center" vertical="center"/>
    </xf>
    <xf numFmtId="0" fontId="7" fillId="0" borderId="26" xfId="0" applyFont="1" applyFill="1" applyBorder="1" applyAlignment="1">
      <alignment horizontal="left" vertical="center" wrapText="1"/>
    </xf>
    <xf numFmtId="0" fontId="0" fillId="0" borderId="27" xfId="0" applyFill="1" applyBorder="1" applyAlignment="1">
      <alignment horizontal="center" vertical="center"/>
    </xf>
    <xf numFmtId="49" fontId="0" fillId="0" borderId="28" xfId="0" applyNumberFormat="1" applyFill="1" applyBorder="1" applyAlignment="1">
      <alignment horizontal="center" vertical="center"/>
    </xf>
    <xf numFmtId="0" fontId="7" fillId="0" borderId="27" xfId="0" applyFont="1" applyFill="1" applyBorder="1" applyAlignment="1">
      <alignment vertical="center"/>
    </xf>
    <xf numFmtId="0" fontId="7" fillId="0" borderId="27" xfId="0" applyFont="1" applyFill="1" applyBorder="1" applyAlignment="1">
      <alignment horizontal="center" vertical="center"/>
    </xf>
    <xf numFmtId="0" fontId="0" fillId="0" borderId="27" xfId="0" applyBorder="1" applyAlignment="1">
      <alignment horizontal="center" vertical="center"/>
    </xf>
    <xf numFmtId="44" fontId="0" fillId="0" borderId="27" xfId="44" applyFont="1" applyBorder="1" applyAlignment="1">
      <alignment horizontal="center" vertical="center"/>
    </xf>
    <xf numFmtId="0" fontId="0" fillId="34" borderId="29" xfId="0" applyFont="1" applyFill="1" applyBorder="1" applyAlignment="1">
      <alignment horizontal="center" vertical="center"/>
    </xf>
    <xf numFmtId="0" fontId="0" fillId="34" borderId="30" xfId="0" applyFill="1" applyBorder="1" applyAlignment="1">
      <alignment horizontal="center" vertical="center"/>
    </xf>
    <xf numFmtId="49" fontId="0" fillId="0" borderId="28" xfId="0" applyNumberFormat="1" applyBorder="1" applyAlignment="1">
      <alignment horizontal="center" vertical="center"/>
    </xf>
    <xf numFmtId="49" fontId="0" fillId="34" borderId="29" xfId="0" applyNumberFormat="1" applyFill="1" applyBorder="1" applyAlignment="1">
      <alignment horizontal="center" vertical="center"/>
    </xf>
    <xf numFmtId="0" fontId="41" fillId="34" borderId="29" xfId="0" applyFont="1" applyFill="1" applyBorder="1" applyAlignment="1">
      <alignment vertical="center"/>
    </xf>
    <xf numFmtId="44" fontId="0" fillId="0" borderId="27" xfId="44" applyFont="1" applyFill="1" applyBorder="1" applyAlignment="1">
      <alignment horizontal="center" vertical="center"/>
    </xf>
    <xf numFmtId="0" fontId="7" fillId="0" borderId="27" xfId="57" applyFont="1" applyFill="1" applyBorder="1" applyAlignment="1">
      <alignment horizontal="left"/>
      <protection/>
    </xf>
    <xf numFmtId="44" fontId="0" fillId="34" borderId="24" xfId="44" applyFont="1" applyFill="1" applyBorder="1" applyAlignment="1">
      <alignment horizontal="center" vertical="center"/>
    </xf>
    <xf numFmtId="44" fontId="0" fillId="34" borderId="30" xfId="44" applyFont="1" applyFill="1" applyBorder="1" applyAlignment="1">
      <alignment horizontal="center" vertical="center"/>
    </xf>
    <xf numFmtId="49" fontId="0" fillId="0" borderId="31" xfId="0" applyNumberFormat="1" applyFill="1" applyBorder="1" applyAlignment="1" quotePrefix="1">
      <alignment horizontal="center" vertical="center"/>
    </xf>
    <xf numFmtId="0" fontId="0" fillId="0" borderId="27" xfId="0" applyFont="1" applyFill="1" applyBorder="1" applyAlignment="1">
      <alignment vertical="center"/>
    </xf>
    <xf numFmtId="0" fontId="0" fillId="0" borderId="27" xfId="0" applyFont="1" applyFill="1" applyBorder="1" applyAlignment="1">
      <alignment horizontal="center" vertical="center"/>
    </xf>
    <xf numFmtId="49" fontId="0" fillId="0" borderId="20" xfId="0" applyNumberFormat="1" applyBorder="1" applyAlignment="1">
      <alignment horizontal="center" vertical="center"/>
    </xf>
    <xf numFmtId="1" fontId="7" fillId="0" borderId="20" xfId="0" applyNumberFormat="1" applyFont="1" applyFill="1" applyBorder="1" applyAlignment="1">
      <alignment horizontal="center" vertical="center"/>
    </xf>
    <xf numFmtId="0" fontId="0" fillId="0" borderId="32" xfId="0" applyBorder="1" applyAlignment="1">
      <alignment vertical="center"/>
    </xf>
    <xf numFmtId="0" fontId="0" fillId="0" borderId="33" xfId="0" applyFill="1" applyBorder="1" applyAlignment="1">
      <alignment vertical="center"/>
    </xf>
    <xf numFmtId="49" fontId="0" fillId="0" borderId="17" xfId="0" applyNumberFormat="1" applyBorder="1" applyAlignment="1" quotePrefix="1">
      <alignment horizontal="center" vertical="center"/>
    </xf>
    <xf numFmtId="49" fontId="0" fillId="0" borderId="17" xfId="0" applyNumberFormat="1" applyBorder="1" applyAlignment="1">
      <alignment horizontal="center" vertical="center"/>
    </xf>
    <xf numFmtId="0" fontId="0" fillId="0" borderId="0" xfId="0" applyAlignment="1">
      <alignment horizontal="right"/>
    </xf>
    <xf numFmtId="49" fontId="0" fillId="0" borderId="34" xfId="0" applyNumberFormat="1" applyFill="1" applyBorder="1" applyAlignment="1">
      <alignment horizontal="center" vertical="center"/>
    </xf>
    <xf numFmtId="0" fontId="0" fillId="0" borderId="34" xfId="0" applyFill="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41" fillId="34" borderId="24" xfId="0" applyFont="1" applyFill="1" applyBorder="1" applyAlignment="1">
      <alignment horizontal="center" vertical="center"/>
    </xf>
    <xf numFmtId="44" fontId="0" fillId="0" borderId="35" xfId="44" applyFont="1" applyBorder="1" applyAlignment="1">
      <alignment horizontal="center" vertical="center"/>
    </xf>
    <xf numFmtId="44" fontId="0" fillId="0" borderId="0" xfId="44" applyFont="1" applyBorder="1" applyAlignment="1">
      <alignment horizontal="center" vertical="center"/>
    </xf>
    <xf numFmtId="0" fontId="7" fillId="0" borderId="36" xfId="0" applyFont="1" applyFill="1" applyBorder="1" applyAlignment="1">
      <alignment vertical="center"/>
    </xf>
    <xf numFmtId="44" fontId="0" fillId="0" borderId="19" xfId="44" applyFont="1" applyFill="1" applyBorder="1" applyAlignment="1">
      <alignment horizontal="center" vertical="center"/>
    </xf>
    <xf numFmtId="0" fontId="0" fillId="0" borderId="28" xfId="0" applyNumberFormat="1" applyBorder="1" applyAlignment="1">
      <alignment horizontal="center" vertical="center"/>
    </xf>
    <xf numFmtId="0" fontId="0" fillId="0" borderId="16" xfId="0" applyNumberFormat="1" applyBorder="1" applyAlignment="1">
      <alignment horizontal="center" vertical="center"/>
    </xf>
    <xf numFmtId="0" fontId="0" fillId="0" borderId="16" xfId="0" applyNumberFormat="1" applyFill="1" applyBorder="1" applyAlignment="1">
      <alignment horizontal="center" vertical="center"/>
    </xf>
    <xf numFmtId="0" fontId="0" fillId="0" borderId="18" xfId="0" applyNumberFormat="1" applyFill="1" applyBorder="1" applyAlignment="1">
      <alignment horizontal="center" vertical="center"/>
    </xf>
    <xf numFmtId="0" fontId="7" fillId="0" borderId="26" xfId="0" applyFont="1" applyFill="1" applyBorder="1" applyAlignment="1">
      <alignment vertical="center"/>
    </xf>
    <xf numFmtId="0" fontId="8" fillId="34" borderId="24" xfId="0" applyFont="1" applyFill="1" applyBorder="1" applyAlignment="1">
      <alignment horizontal="center" vertical="center" wrapText="1"/>
    </xf>
    <xf numFmtId="0" fontId="8" fillId="34" borderId="24" xfId="0" applyFont="1" applyFill="1" applyBorder="1" applyAlignment="1">
      <alignment horizontal="center" vertical="center"/>
    </xf>
    <xf numFmtId="49" fontId="0" fillId="0" borderId="0" xfId="0" applyNumberFormat="1" applyBorder="1" applyAlignment="1" quotePrefix="1">
      <alignment horizontal="center" vertical="center"/>
    </xf>
    <xf numFmtId="0" fontId="0" fillId="0" borderId="0" xfId="0" applyFill="1" applyBorder="1" applyAlignment="1">
      <alignment vertical="center"/>
    </xf>
    <xf numFmtId="0" fontId="0" fillId="0" borderId="0" xfId="0" applyBorder="1" applyAlignment="1">
      <alignment horizontal="center" vertical="center"/>
    </xf>
    <xf numFmtId="44" fontId="0" fillId="0" borderId="0" xfId="44" applyFont="1" applyFill="1" applyBorder="1" applyAlignment="1">
      <alignment horizontal="center" vertical="center"/>
    </xf>
    <xf numFmtId="0" fontId="0" fillId="0" borderId="37" xfId="0" applyBorder="1" applyAlignment="1">
      <alignment/>
    </xf>
    <xf numFmtId="0" fontId="0" fillId="0" borderId="38" xfId="0" applyBorder="1" applyAlignment="1">
      <alignment/>
    </xf>
    <xf numFmtId="0" fontId="0" fillId="0" borderId="38" xfId="0" applyBorder="1" applyAlignment="1">
      <alignment horizontal="right"/>
    </xf>
    <xf numFmtId="0" fontId="0" fillId="0" borderId="0" xfId="0" applyBorder="1" applyAlignment="1">
      <alignment horizontal="right"/>
    </xf>
    <xf numFmtId="0" fontId="0" fillId="0" borderId="39" xfId="0" applyBorder="1" applyAlignment="1">
      <alignment/>
    </xf>
    <xf numFmtId="44" fontId="0" fillId="0" borderId="40" xfId="0" applyNumberFormat="1" applyBorder="1" applyAlignment="1">
      <alignment/>
    </xf>
    <xf numFmtId="44" fontId="0" fillId="0" borderId="41" xfId="0" applyNumberFormat="1" applyBorder="1" applyAlignment="1">
      <alignment/>
    </xf>
    <xf numFmtId="44" fontId="0" fillId="0" borderId="42" xfId="0" applyNumberFormat="1" applyBorder="1" applyAlignment="1">
      <alignment/>
    </xf>
    <xf numFmtId="49" fontId="0" fillId="0" borderId="19" xfId="0" applyNumberFormat="1" applyFill="1" applyBorder="1" applyAlignment="1" quotePrefix="1">
      <alignment horizontal="center" vertical="center"/>
    </xf>
    <xf numFmtId="49" fontId="0" fillId="0" borderId="20" xfId="0" applyNumberFormat="1" applyFill="1" applyBorder="1" applyAlignment="1" quotePrefix="1">
      <alignment horizontal="center" vertical="center"/>
    </xf>
    <xf numFmtId="0" fontId="0" fillId="0" borderId="43" xfId="0" applyBorder="1" applyAlignment="1">
      <alignment vertical="center"/>
    </xf>
    <xf numFmtId="44" fontId="0" fillId="0" borderId="32" xfId="44" applyFont="1" applyBorder="1" applyAlignment="1">
      <alignment horizontal="center" vertical="center"/>
    </xf>
    <xf numFmtId="0" fontId="0" fillId="0" borderId="18" xfId="0" applyNumberFormat="1" applyFill="1" applyBorder="1" applyAlignment="1" quotePrefix="1">
      <alignment horizontal="center" vertical="center"/>
    </xf>
    <xf numFmtId="49" fontId="0" fillId="0" borderId="36" xfId="0" applyNumberFormat="1" applyFill="1" applyBorder="1" applyAlignment="1" quotePrefix="1">
      <alignment horizontal="center" vertical="center"/>
    </xf>
    <xf numFmtId="49" fontId="0" fillId="0" borderId="17" xfId="0" applyNumberFormat="1" applyFill="1" applyBorder="1" applyAlignment="1" quotePrefix="1">
      <alignment horizontal="center" vertical="center"/>
    </xf>
    <xf numFmtId="0" fontId="0" fillId="0" borderId="17" xfId="0" applyNumberFormat="1" applyFill="1" applyBorder="1" applyAlignment="1" quotePrefix="1">
      <alignment horizontal="center" vertical="center"/>
    </xf>
    <xf numFmtId="49" fontId="0" fillId="0" borderId="0" xfId="0" applyNumberFormat="1" applyFill="1" applyBorder="1" applyAlignment="1" quotePrefix="1">
      <alignment horizontal="center" vertical="center"/>
    </xf>
    <xf numFmtId="0" fontId="0" fillId="0" borderId="0" xfId="0" applyFill="1" applyAlignment="1">
      <alignment/>
    </xf>
    <xf numFmtId="0" fontId="0" fillId="0" borderId="0" xfId="0" applyFill="1" applyBorder="1" applyAlignment="1">
      <alignment/>
    </xf>
    <xf numFmtId="44" fontId="0" fillId="0" borderId="0" xfId="0" applyNumberFormat="1" applyAlignment="1">
      <alignment/>
    </xf>
    <xf numFmtId="0" fontId="0" fillId="34" borderId="24" xfId="0" applyFont="1" applyFill="1" applyBorder="1" applyAlignment="1">
      <alignment horizontal="center" vertical="center"/>
    </xf>
    <xf numFmtId="49" fontId="0" fillId="0" borderId="14" xfId="0" applyNumberFormat="1" applyFill="1" applyBorder="1" applyAlignment="1" quotePrefix="1">
      <alignment horizontal="center" vertical="center"/>
    </xf>
    <xf numFmtId="0" fontId="0" fillId="0" borderId="16" xfId="0" applyNumberFormat="1" applyFill="1" applyBorder="1" applyAlignment="1" quotePrefix="1">
      <alignment horizontal="center" vertical="center"/>
    </xf>
    <xf numFmtId="44" fontId="41" fillId="0" borderId="0" xfId="0" applyNumberFormat="1" applyFont="1" applyBorder="1" applyAlignment="1">
      <alignment/>
    </xf>
    <xf numFmtId="49" fontId="0" fillId="0" borderId="35" xfId="0" applyNumberFormat="1" applyFill="1" applyBorder="1" applyAlignment="1">
      <alignment horizontal="center" vertical="center"/>
    </xf>
    <xf numFmtId="0" fontId="7" fillId="0" borderId="19" xfId="0" applyFont="1" applyFill="1" applyBorder="1" applyAlignment="1">
      <alignment vertical="center"/>
    </xf>
    <xf numFmtId="0" fontId="7" fillId="0" borderId="19" xfId="0" applyFont="1" applyFill="1" applyBorder="1" applyAlignment="1">
      <alignment horizontal="center" vertical="center"/>
    </xf>
    <xf numFmtId="0" fontId="0" fillId="0" borderId="29" xfId="0" applyBorder="1" applyAlignment="1">
      <alignment/>
    </xf>
    <xf numFmtId="0" fontId="41" fillId="0" borderId="44" xfId="0" applyFont="1" applyBorder="1" applyAlignment="1">
      <alignment horizontal="right"/>
    </xf>
    <xf numFmtId="44" fontId="41" fillId="0" borderId="45" xfId="0" applyNumberFormat="1" applyFont="1" applyBorder="1" applyAlignment="1">
      <alignment/>
    </xf>
    <xf numFmtId="0" fontId="41" fillId="0" borderId="30" xfId="0" applyFont="1" applyBorder="1" applyAlignment="1">
      <alignment horizontal="right"/>
    </xf>
    <xf numFmtId="44" fontId="41" fillId="0" borderId="30" xfId="0" applyNumberFormat="1" applyFont="1" applyBorder="1" applyAlignment="1">
      <alignment/>
    </xf>
    <xf numFmtId="0" fontId="0" fillId="0" borderId="0" xfId="0" applyNumberFormat="1" applyFill="1" applyBorder="1" applyAlignment="1" quotePrefix="1">
      <alignment horizontal="center" vertical="center"/>
    </xf>
    <xf numFmtId="44" fontId="0" fillId="0" borderId="0" xfId="0" applyNumberFormat="1" applyFill="1" applyBorder="1" applyAlignment="1">
      <alignment/>
    </xf>
    <xf numFmtId="0" fontId="0" fillId="0" borderId="0" xfId="0" applyFill="1" applyBorder="1" applyAlignment="1">
      <alignment horizontal="center" vertical="center"/>
    </xf>
    <xf numFmtId="0" fontId="0" fillId="0" borderId="0" xfId="0" applyAlignment="1">
      <alignment horizontal="center"/>
    </xf>
    <xf numFmtId="0" fontId="7" fillId="0" borderId="17" xfId="0" applyFont="1" applyFill="1" applyBorder="1" applyAlignment="1">
      <alignment vertical="center" wrapText="1"/>
    </xf>
    <xf numFmtId="0" fontId="0" fillId="0" borderId="11" xfId="0" applyFill="1" applyBorder="1" applyAlignment="1">
      <alignment vertical="center" wrapText="1"/>
    </xf>
    <xf numFmtId="0" fontId="0" fillId="0" borderId="17" xfId="0" applyFill="1" applyBorder="1" applyAlignment="1">
      <alignment vertical="center" wrapText="1"/>
    </xf>
    <xf numFmtId="0" fontId="43" fillId="0" borderId="0" xfId="0" applyFont="1" applyAlignment="1">
      <alignment wrapText="1"/>
    </xf>
    <xf numFmtId="0" fontId="0" fillId="0" borderId="19" xfId="0" applyNumberFormat="1" applyFill="1" applyBorder="1" applyAlignment="1" quotePrefix="1">
      <alignment horizontal="center" vertical="center"/>
    </xf>
    <xf numFmtId="0" fontId="0" fillId="0" borderId="41" xfId="0" applyFont="1" applyFill="1" applyBorder="1" applyAlignment="1">
      <alignment vertical="center"/>
    </xf>
    <xf numFmtId="0" fontId="0" fillId="0" borderId="23" xfId="0" applyFont="1" applyFill="1" applyBorder="1" applyAlignment="1">
      <alignment horizontal="center" vertical="center"/>
    </xf>
    <xf numFmtId="0" fontId="0" fillId="0" borderId="41" xfId="0" applyBorder="1" applyAlignment="1">
      <alignment horizontal="center" vertical="center"/>
    </xf>
    <xf numFmtId="44" fontId="0" fillId="0" borderId="41" xfId="44" applyFont="1" applyFill="1" applyBorder="1" applyAlignment="1">
      <alignment horizontal="center" vertical="center"/>
    </xf>
    <xf numFmtId="44" fontId="0" fillId="0" borderId="41" xfId="44" applyFont="1" applyBorder="1" applyAlignment="1">
      <alignment horizontal="center" vertical="center"/>
    </xf>
    <xf numFmtId="0" fontId="41" fillId="0" borderId="20" xfId="0" applyFont="1" applyBorder="1" applyAlignment="1">
      <alignment horizontal="left" vertical="center"/>
    </xf>
    <xf numFmtId="0" fontId="8" fillId="0" borderId="0" xfId="0" applyFont="1" applyFill="1" applyBorder="1" applyAlignment="1">
      <alignment horizontal="left"/>
    </xf>
    <xf numFmtId="0" fontId="0" fillId="0" borderId="0" xfId="0" applyFont="1" applyFill="1" applyBorder="1" applyAlignment="1">
      <alignment horizontal="left"/>
    </xf>
    <xf numFmtId="0" fontId="4" fillId="33" borderId="23" xfId="58" applyFont="1" applyFill="1" applyBorder="1" applyAlignment="1">
      <alignment horizontal="left" vertical="center"/>
      <protection/>
    </xf>
    <xf numFmtId="0" fontId="4" fillId="33" borderId="0" xfId="58" applyFont="1" applyFill="1" applyBorder="1" applyAlignment="1">
      <alignment horizontal="left" vertical="center"/>
      <protection/>
    </xf>
    <xf numFmtId="0" fontId="4" fillId="33" borderId="0" xfId="58" applyFont="1" applyFill="1" applyBorder="1" applyAlignment="1">
      <alignment horizontal="right" vertical="center"/>
      <protection/>
    </xf>
    <xf numFmtId="0" fontId="5" fillId="33" borderId="11" xfId="0" applyFont="1" applyFill="1" applyBorder="1" applyAlignment="1">
      <alignment horizontal="left"/>
    </xf>
    <xf numFmtId="0" fontId="5" fillId="33" borderId="46" xfId="0" applyFont="1" applyFill="1" applyBorder="1" applyAlignment="1">
      <alignment horizontal="left"/>
    </xf>
    <xf numFmtId="0" fontId="4" fillId="33" borderId="37" xfId="58" applyFont="1" applyFill="1" applyBorder="1" applyAlignment="1">
      <alignment horizontal="left" vertical="center"/>
      <protection/>
    </xf>
    <xf numFmtId="0" fontId="4" fillId="33" borderId="38" xfId="58" applyFont="1" applyFill="1" applyBorder="1" applyAlignment="1">
      <alignment horizontal="left" vertical="center"/>
      <protection/>
    </xf>
    <xf numFmtId="0" fontId="4" fillId="33" borderId="38" xfId="58" applyFont="1" applyFill="1" applyBorder="1" applyAlignment="1">
      <alignment horizontal="right"/>
      <protection/>
    </xf>
    <xf numFmtId="0" fontId="5" fillId="33" borderId="10" xfId="0" applyFont="1" applyFill="1" applyBorder="1" applyAlignment="1">
      <alignment horizontal="left"/>
    </xf>
    <xf numFmtId="0" fontId="5" fillId="33" borderId="47" xfId="0" applyFont="1" applyFill="1" applyBorder="1" applyAlignment="1">
      <alignment horizontal="left"/>
    </xf>
    <xf numFmtId="15" fontId="5" fillId="33" borderId="11" xfId="0" applyNumberFormat="1" applyFont="1" applyFill="1" applyBorder="1" applyAlignment="1" quotePrefix="1">
      <alignment horizontal="left"/>
    </xf>
    <xf numFmtId="49" fontId="5" fillId="33" borderId="23" xfId="0" applyNumberFormat="1" applyFont="1" applyFill="1" applyBorder="1" applyAlignment="1">
      <alignment horizontal="left"/>
    </xf>
    <xf numFmtId="49" fontId="5" fillId="33" borderId="0" xfId="0" applyNumberFormat="1" applyFont="1" applyFill="1" applyBorder="1" applyAlignment="1">
      <alignment horizontal="left"/>
    </xf>
    <xf numFmtId="49" fontId="5" fillId="33" borderId="32" xfId="0" applyNumberFormat="1" applyFont="1" applyFill="1" applyBorder="1" applyAlignment="1">
      <alignment horizontal="left"/>
    </xf>
    <xf numFmtId="49" fontId="6" fillId="0" borderId="48" xfId="0" applyNumberFormat="1" applyFont="1" applyFill="1" applyBorder="1" applyAlignment="1">
      <alignment horizontal="center"/>
    </xf>
    <xf numFmtId="49" fontId="6" fillId="0" borderId="12" xfId="0" applyNumberFormat="1" applyFont="1" applyFill="1" applyBorder="1" applyAlignment="1">
      <alignment horizontal="center"/>
    </xf>
    <xf numFmtId="49" fontId="6" fillId="0" borderId="13" xfId="0" applyNumberFormat="1" applyFont="1" applyFill="1" applyBorder="1" applyAlignment="1">
      <alignment horizontal="center"/>
    </xf>
    <xf numFmtId="0" fontId="11" fillId="0" borderId="0" xfId="0" applyFont="1" applyBorder="1" applyAlignment="1" applyProtection="1">
      <alignment horizontal="left" wrapText="1"/>
      <protection/>
    </xf>
    <xf numFmtId="0" fontId="0" fillId="0" borderId="0" xfId="0" applyFill="1" applyBorder="1" applyAlignment="1">
      <alignment/>
    </xf>
    <xf numFmtId="0" fontId="0" fillId="0" borderId="0" xfId="0" applyBorder="1" applyAlignment="1">
      <alignment/>
    </xf>
    <xf numFmtId="0" fontId="0" fillId="0" borderId="0"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2" xfId="57"/>
    <cellStyle name="Normal_d12345"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90"/>
  <sheetViews>
    <sheetView zoomScalePageLayoutView="0" workbookViewId="0" topLeftCell="A49">
      <selection activeCell="B9" sqref="B9:B76"/>
    </sheetView>
  </sheetViews>
  <sheetFormatPr defaultColWidth="9.140625" defaultRowHeight="15"/>
  <cols>
    <col min="1" max="1" width="14.421875" style="107" customWidth="1"/>
    <col min="3" max="3" width="103.57421875" style="0" customWidth="1"/>
    <col min="4" max="4" width="9.8515625" style="0" customWidth="1"/>
    <col min="5" max="5" width="10.8515625" style="0" customWidth="1"/>
    <col min="6" max="6" width="15.00390625" style="0" customWidth="1"/>
    <col min="7" max="7" width="16.8515625" style="0" customWidth="1"/>
    <col min="9" max="9" width="33.57421875" style="0" customWidth="1"/>
    <col min="10" max="10" width="12.57421875" style="0" bestFit="1" customWidth="1"/>
  </cols>
  <sheetData>
    <row r="1" spans="1:7" ht="15.75">
      <c r="A1" s="144" t="s">
        <v>3</v>
      </c>
      <c r="B1" s="145"/>
      <c r="C1" s="1" t="s">
        <v>4</v>
      </c>
      <c r="D1" s="146" t="s">
        <v>5</v>
      </c>
      <c r="E1" s="146"/>
      <c r="F1" s="147" t="s">
        <v>4</v>
      </c>
      <c r="G1" s="148"/>
    </row>
    <row r="2" spans="1:7" ht="15.75">
      <c r="A2" s="139" t="s">
        <v>6</v>
      </c>
      <c r="B2" s="140"/>
      <c r="C2" s="2" t="s">
        <v>7</v>
      </c>
      <c r="D2" s="141" t="s">
        <v>8</v>
      </c>
      <c r="E2" s="141"/>
      <c r="F2" s="3" t="s">
        <v>9</v>
      </c>
      <c r="G2" s="4"/>
    </row>
    <row r="3" spans="1:7" ht="15.75">
      <c r="A3" s="139" t="s">
        <v>10</v>
      </c>
      <c r="B3" s="140"/>
      <c r="C3" s="2" t="s">
        <v>84</v>
      </c>
      <c r="D3" s="141" t="s">
        <v>11</v>
      </c>
      <c r="E3" s="141"/>
      <c r="F3" s="142" t="s">
        <v>12</v>
      </c>
      <c r="G3" s="143"/>
    </row>
    <row r="4" spans="1:7" ht="15.75">
      <c r="A4" s="139" t="s">
        <v>13</v>
      </c>
      <c r="B4" s="140"/>
      <c r="C4" s="5" t="s">
        <v>82</v>
      </c>
      <c r="D4" s="141" t="s">
        <v>14</v>
      </c>
      <c r="E4" s="141"/>
      <c r="F4" s="149" t="s">
        <v>143</v>
      </c>
      <c r="G4" s="143"/>
    </row>
    <row r="5" spans="1:7" ht="15">
      <c r="A5" s="150"/>
      <c r="B5" s="151"/>
      <c r="C5" s="151"/>
      <c r="D5" s="151"/>
      <c r="E5" s="151"/>
      <c r="F5" s="151"/>
      <c r="G5" s="152"/>
    </row>
    <row r="6" spans="1:7" ht="15">
      <c r="A6" s="153" t="s">
        <v>123</v>
      </c>
      <c r="B6" s="154"/>
      <c r="C6" s="154"/>
      <c r="D6" s="154"/>
      <c r="E6" s="154"/>
      <c r="F6" s="154"/>
      <c r="G6" s="155"/>
    </row>
    <row r="7" spans="1:7" ht="38.25">
      <c r="A7" s="6" t="s">
        <v>73</v>
      </c>
      <c r="B7" s="7" t="s">
        <v>72</v>
      </c>
      <c r="C7" s="7" t="s">
        <v>15</v>
      </c>
      <c r="D7" s="7" t="s">
        <v>16</v>
      </c>
      <c r="E7" s="8" t="s">
        <v>17</v>
      </c>
      <c r="F7" s="9" t="s">
        <v>18</v>
      </c>
      <c r="G7" s="10" t="s">
        <v>19</v>
      </c>
    </row>
    <row r="8" spans="1:7" ht="15.75" thickBot="1">
      <c r="A8" s="103"/>
      <c r="B8" s="70"/>
      <c r="C8" s="66"/>
      <c r="D8" s="71"/>
      <c r="E8" s="72"/>
      <c r="F8" s="73"/>
      <c r="G8" s="75"/>
    </row>
    <row r="9" spans="1:8" ht="15.75" thickBot="1">
      <c r="A9" s="104"/>
      <c r="B9" s="51"/>
      <c r="C9" s="74" t="s">
        <v>74</v>
      </c>
      <c r="D9" s="40"/>
      <c r="E9" s="40"/>
      <c r="F9" s="40"/>
      <c r="G9" s="52"/>
      <c r="H9" s="38"/>
    </row>
    <row r="10" spans="1:10" ht="15">
      <c r="A10" s="105">
        <v>1</v>
      </c>
      <c r="B10" s="11" t="s">
        <v>63</v>
      </c>
      <c r="C10" s="12" t="s">
        <v>20</v>
      </c>
      <c r="D10" s="13" t="s">
        <v>21</v>
      </c>
      <c r="E10" s="13">
        <v>1</v>
      </c>
      <c r="F10" s="14">
        <f>G79*(5/100)</f>
        <v>11161.591100000001</v>
      </c>
      <c r="G10" s="50">
        <f>F10*E10</f>
        <v>11161.591100000001</v>
      </c>
      <c r="J10" s="109"/>
    </row>
    <row r="11" spans="1:7" ht="15">
      <c r="A11" s="105">
        <f>MAX(A$10:A10)+1</f>
        <v>2</v>
      </c>
      <c r="B11" s="15" t="s">
        <v>64</v>
      </c>
      <c r="C11" s="12" t="s">
        <v>22</v>
      </c>
      <c r="D11" s="16" t="s">
        <v>21</v>
      </c>
      <c r="E11" s="13">
        <v>1</v>
      </c>
      <c r="F11" s="17">
        <v>2300</v>
      </c>
      <c r="G11" s="50">
        <f>F11*E11</f>
        <v>2300</v>
      </c>
    </row>
    <row r="12" spans="1:7" ht="15">
      <c r="A12" s="105">
        <f>MAX(A$10:A11)+1</f>
        <v>3</v>
      </c>
      <c r="B12" s="46" t="s">
        <v>140</v>
      </c>
      <c r="C12" s="47" t="s">
        <v>23</v>
      </c>
      <c r="D12" s="48" t="s">
        <v>24</v>
      </c>
      <c r="E12" s="49">
        <v>0.2112</v>
      </c>
      <c r="F12" s="50">
        <v>15270</v>
      </c>
      <c r="G12" s="50">
        <f>F12*E12</f>
        <v>3225.024</v>
      </c>
    </row>
    <row r="13" spans="1:7" ht="15">
      <c r="A13" s="105">
        <f>MAX(A$10:A12)+1</f>
        <v>4</v>
      </c>
      <c r="B13" s="20" t="s">
        <v>60</v>
      </c>
      <c r="C13" s="18" t="s">
        <v>127</v>
      </c>
      <c r="D13" s="19" t="s">
        <v>2</v>
      </c>
      <c r="E13" s="13">
        <v>490</v>
      </c>
      <c r="F13" s="14">
        <v>76.35</v>
      </c>
      <c r="G13" s="14">
        <f>F13*E13</f>
        <v>37411.5</v>
      </c>
    </row>
    <row r="14" spans="1:7" ht="15">
      <c r="A14" s="105">
        <f>MAX(A$10:A13)+1</f>
        <v>5</v>
      </c>
      <c r="B14" s="20" t="s">
        <v>61</v>
      </c>
      <c r="C14" s="18" t="s">
        <v>37</v>
      </c>
      <c r="D14" s="19" t="s">
        <v>2</v>
      </c>
      <c r="E14" s="13">
        <v>110</v>
      </c>
      <c r="F14" s="14">
        <v>10.18</v>
      </c>
      <c r="G14" s="14">
        <f>F14*E14</f>
        <v>1119.8</v>
      </c>
    </row>
    <row r="15" spans="1:7" ht="15.75" thickBot="1">
      <c r="A15" s="104"/>
      <c r="B15" s="21"/>
      <c r="C15" s="22"/>
      <c r="D15" s="23"/>
      <c r="E15" s="25"/>
      <c r="F15" s="25"/>
      <c r="G15" s="14"/>
    </row>
    <row r="16" spans="1:8" ht="15.75" thickBot="1">
      <c r="A16" s="104"/>
      <c r="B16" s="54"/>
      <c r="C16" s="74" t="s">
        <v>75</v>
      </c>
      <c r="D16" s="40"/>
      <c r="E16" s="40"/>
      <c r="F16" s="40"/>
      <c r="G16" s="52"/>
      <c r="H16" s="38"/>
    </row>
    <row r="17" spans="1:7" ht="14.25" customHeight="1">
      <c r="A17" s="105">
        <f>MAX(A$10:A16)+1</f>
        <v>6</v>
      </c>
      <c r="B17" s="53" t="s">
        <v>141</v>
      </c>
      <c r="C17" s="44" t="s">
        <v>96</v>
      </c>
      <c r="D17" s="45" t="s">
        <v>25</v>
      </c>
      <c r="E17" s="49">
        <v>117.7</v>
      </c>
      <c r="F17" s="50">
        <v>106.89</v>
      </c>
      <c r="G17" s="50">
        <f>F17*E17</f>
        <v>12580.953</v>
      </c>
    </row>
    <row r="18" spans="1:7" ht="14.25" customHeight="1">
      <c r="A18" s="105">
        <f>MAX(A$10:A17)+1</f>
        <v>7</v>
      </c>
      <c r="B18" s="53" t="s">
        <v>122</v>
      </c>
      <c r="C18" s="44" t="s">
        <v>110</v>
      </c>
      <c r="D18" s="45" t="s">
        <v>25</v>
      </c>
      <c r="E18" s="49">
        <v>23.2</v>
      </c>
      <c r="F18" s="50">
        <v>106.89</v>
      </c>
      <c r="G18" s="50">
        <f>F18*E18</f>
        <v>2479.848</v>
      </c>
    </row>
    <row r="19" spans="1:7" ht="15.75" customHeight="1">
      <c r="A19" s="105">
        <f>MAX(A$10:A18)+1</f>
        <v>8</v>
      </c>
      <c r="B19" s="26" t="s">
        <v>58</v>
      </c>
      <c r="C19" s="27" t="s">
        <v>26</v>
      </c>
      <c r="D19" s="16" t="s">
        <v>25</v>
      </c>
      <c r="E19" s="49">
        <v>25.7</v>
      </c>
      <c r="F19" s="14">
        <v>106.89</v>
      </c>
      <c r="G19" s="50">
        <f>F19*E19</f>
        <v>2747.073</v>
      </c>
    </row>
    <row r="20" spans="1:7" ht="15.75" customHeight="1">
      <c r="A20" s="105">
        <f>MAX(A$10:A19)+1</f>
        <v>9</v>
      </c>
      <c r="B20" s="21" t="s">
        <v>120</v>
      </c>
      <c r="C20" s="27" t="s">
        <v>94</v>
      </c>
      <c r="D20" s="16" t="s">
        <v>25</v>
      </c>
      <c r="E20" s="49">
        <v>4.1</v>
      </c>
      <c r="F20" s="14">
        <v>22.91</v>
      </c>
      <c r="G20" s="50">
        <f>F20*E20</f>
        <v>93.931</v>
      </c>
    </row>
    <row r="21" spans="1:7" ht="15.75" customHeight="1">
      <c r="A21" s="105">
        <f>MAX(A$10:A20)+1</f>
        <v>10</v>
      </c>
      <c r="B21" s="21" t="s">
        <v>121</v>
      </c>
      <c r="C21" s="27" t="s">
        <v>95</v>
      </c>
      <c r="D21" s="16" t="s">
        <v>25</v>
      </c>
      <c r="E21" s="49">
        <v>80.3</v>
      </c>
      <c r="F21" s="14">
        <v>22.91</v>
      </c>
      <c r="G21" s="50">
        <f>F21*E21</f>
        <v>1839.673</v>
      </c>
    </row>
    <row r="22" spans="1:7" ht="15.75" customHeight="1">
      <c r="A22" s="105">
        <f>MAX(A$10:A21)+1</f>
        <v>11</v>
      </c>
      <c r="B22" s="21" t="s">
        <v>59</v>
      </c>
      <c r="C22" s="27" t="s">
        <v>27</v>
      </c>
      <c r="D22" s="16" t="s">
        <v>25</v>
      </c>
      <c r="E22" s="49">
        <v>161</v>
      </c>
      <c r="F22" s="14">
        <v>22.91</v>
      </c>
      <c r="G22" s="50">
        <f>F22*E22</f>
        <v>3688.51</v>
      </c>
    </row>
    <row r="23" spans="1:7" ht="14.25" customHeight="1">
      <c r="A23" s="105">
        <f>MAX(A$10:A22)+1</f>
        <v>12</v>
      </c>
      <c r="B23" s="21" t="s">
        <v>88</v>
      </c>
      <c r="C23" s="27" t="s">
        <v>109</v>
      </c>
      <c r="D23" s="16" t="s">
        <v>29</v>
      </c>
      <c r="E23" s="49">
        <v>2</v>
      </c>
      <c r="F23" s="14">
        <v>650</v>
      </c>
      <c r="G23" s="14">
        <f>F23*E23</f>
        <v>1300</v>
      </c>
    </row>
    <row r="24" spans="1:7" ht="15.75" thickBot="1">
      <c r="A24" s="104"/>
      <c r="B24" s="21"/>
      <c r="C24" s="28"/>
      <c r="D24" s="23"/>
      <c r="E24" s="23"/>
      <c r="F24" s="25"/>
      <c r="G24" s="14"/>
    </row>
    <row r="25" spans="1:8" ht="14.25" customHeight="1" thickBot="1">
      <c r="A25" s="104"/>
      <c r="B25" s="54"/>
      <c r="C25" s="84" t="s">
        <v>76</v>
      </c>
      <c r="D25" s="40"/>
      <c r="E25" s="40"/>
      <c r="F25" s="40"/>
      <c r="G25" s="52"/>
      <c r="H25" s="38"/>
    </row>
    <row r="26" spans="1:7" ht="15" customHeight="1">
      <c r="A26" s="105">
        <f>MAX(A$10:A25)+1</f>
        <v>13</v>
      </c>
      <c r="B26" s="81" t="s">
        <v>50</v>
      </c>
      <c r="C26" s="77" t="s">
        <v>87</v>
      </c>
      <c r="D26" s="29" t="s">
        <v>0</v>
      </c>
      <c r="E26" s="13">
        <v>885</v>
      </c>
      <c r="F26" s="30">
        <v>3.56</v>
      </c>
      <c r="G26" s="50">
        <f aca="true" t="shared" si="0" ref="G26:G43">F26*E26</f>
        <v>3150.6</v>
      </c>
    </row>
    <row r="27" spans="1:7" ht="15" customHeight="1">
      <c r="A27" s="105">
        <f>MAX(A$10:A26)+1</f>
        <v>14</v>
      </c>
      <c r="B27" s="15" t="s">
        <v>53</v>
      </c>
      <c r="C27" s="18" t="s">
        <v>102</v>
      </c>
      <c r="D27" s="19" t="s">
        <v>1</v>
      </c>
      <c r="E27" s="13">
        <v>531</v>
      </c>
      <c r="F27" s="30">
        <v>48.36</v>
      </c>
      <c r="G27" s="14">
        <f t="shared" si="0"/>
        <v>25679.16</v>
      </c>
    </row>
    <row r="28" spans="1:7" ht="15">
      <c r="A28" s="105">
        <f>MAX(A$10:A27)+1</f>
        <v>15</v>
      </c>
      <c r="B28" s="81" t="s">
        <v>46</v>
      </c>
      <c r="C28" s="18" t="s">
        <v>103</v>
      </c>
      <c r="D28" s="19" t="s">
        <v>0</v>
      </c>
      <c r="E28" s="41">
        <v>103</v>
      </c>
      <c r="F28" s="14">
        <v>86.53</v>
      </c>
      <c r="G28" s="50">
        <f t="shared" si="0"/>
        <v>8912.59</v>
      </c>
    </row>
    <row r="29" spans="1:7" ht="15">
      <c r="A29" s="105">
        <f>MAX(A$10:A28)+1</f>
        <v>16</v>
      </c>
      <c r="B29" s="26" t="s">
        <v>44</v>
      </c>
      <c r="C29" s="18" t="s">
        <v>28</v>
      </c>
      <c r="D29" s="19" t="s">
        <v>1</v>
      </c>
      <c r="E29" s="13">
        <v>6</v>
      </c>
      <c r="F29" s="14">
        <v>2.04</v>
      </c>
      <c r="G29" s="14">
        <f t="shared" si="0"/>
        <v>12.24</v>
      </c>
    </row>
    <row r="30" spans="1:7" ht="15">
      <c r="A30" s="105">
        <f>MAX(A$10:A29)+1</f>
        <v>17</v>
      </c>
      <c r="B30" s="26" t="s">
        <v>142</v>
      </c>
      <c r="C30" s="18" t="s">
        <v>104</v>
      </c>
      <c r="D30" s="19" t="s">
        <v>1</v>
      </c>
      <c r="E30" s="13">
        <v>9</v>
      </c>
      <c r="F30" s="14">
        <v>25.45</v>
      </c>
      <c r="G30" s="14">
        <f>F30*E30</f>
        <v>229.04999999999998</v>
      </c>
    </row>
    <row r="31" spans="1:7" ht="15">
      <c r="A31" s="105">
        <f>MAX(A$10:A30)+1</f>
        <v>18</v>
      </c>
      <c r="B31" s="81" t="s">
        <v>45</v>
      </c>
      <c r="C31" s="18" t="s">
        <v>52</v>
      </c>
      <c r="D31" s="19" t="s">
        <v>0</v>
      </c>
      <c r="E31" s="41">
        <v>277</v>
      </c>
      <c r="F31" s="14">
        <v>76.35</v>
      </c>
      <c r="G31" s="50">
        <f t="shared" si="0"/>
        <v>21148.949999999997</v>
      </c>
    </row>
    <row r="32" spans="1:7" ht="15">
      <c r="A32" s="105">
        <f>MAX(A$10:A31)+1</f>
        <v>19</v>
      </c>
      <c r="B32" s="112" t="s">
        <v>88</v>
      </c>
      <c r="C32" s="18" t="s">
        <v>128</v>
      </c>
      <c r="D32" s="19" t="s">
        <v>0</v>
      </c>
      <c r="E32" s="41">
        <v>12</v>
      </c>
      <c r="F32" s="14">
        <v>100</v>
      </c>
      <c r="G32" s="50">
        <f t="shared" si="0"/>
        <v>1200</v>
      </c>
    </row>
    <row r="33" spans="1:7" ht="15">
      <c r="A33" s="105">
        <f>MAX(A$10:A32)+1</f>
        <v>20</v>
      </c>
      <c r="B33" s="81" t="s">
        <v>47</v>
      </c>
      <c r="C33" s="18" t="s">
        <v>105</v>
      </c>
      <c r="D33" s="19" t="s">
        <v>1</v>
      </c>
      <c r="E33" s="13">
        <v>5</v>
      </c>
      <c r="F33" s="14">
        <v>0.1</v>
      </c>
      <c r="G33" s="50">
        <f t="shared" si="0"/>
        <v>0.5</v>
      </c>
    </row>
    <row r="34" spans="1:7" ht="15">
      <c r="A34" s="105">
        <f>MAX(A$10:A33)+1</f>
        <v>21</v>
      </c>
      <c r="B34" s="46" t="s">
        <v>48</v>
      </c>
      <c r="C34" s="83" t="s">
        <v>30</v>
      </c>
      <c r="D34" s="48" t="s">
        <v>1</v>
      </c>
      <c r="E34" s="49">
        <v>2</v>
      </c>
      <c r="F34" s="50">
        <v>0.1</v>
      </c>
      <c r="G34" s="50">
        <f t="shared" si="0"/>
        <v>0.2</v>
      </c>
    </row>
    <row r="35" spans="1:7" ht="15" customHeight="1">
      <c r="A35" s="105">
        <f>MAX(A$10:A34)+1</f>
        <v>22</v>
      </c>
      <c r="B35" s="79" t="s">
        <v>43</v>
      </c>
      <c r="C35" s="44" t="s">
        <v>108</v>
      </c>
      <c r="D35" s="48" t="s">
        <v>0</v>
      </c>
      <c r="E35" s="49">
        <v>71</v>
      </c>
      <c r="F35" s="50">
        <v>3.05</v>
      </c>
      <c r="G35" s="50">
        <f t="shared" si="0"/>
        <v>216.54999999999998</v>
      </c>
    </row>
    <row r="36" spans="1:7" ht="15">
      <c r="A36" s="105">
        <f>MAX(A$10:A35)+1</f>
        <v>23</v>
      </c>
      <c r="B36" s="81" t="s">
        <v>51</v>
      </c>
      <c r="C36" s="18" t="s">
        <v>98</v>
      </c>
      <c r="D36" s="19" t="s">
        <v>0</v>
      </c>
      <c r="E36" s="13">
        <v>149</v>
      </c>
      <c r="F36" s="14">
        <v>2.04</v>
      </c>
      <c r="G36" s="50">
        <f t="shared" si="0"/>
        <v>303.96</v>
      </c>
    </row>
    <row r="37" spans="1:7" ht="15">
      <c r="A37" s="105">
        <f>MAX(A$10:A36)+1</f>
        <v>24</v>
      </c>
      <c r="B37" s="80" t="s">
        <v>68</v>
      </c>
      <c r="C37" s="18" t="s">
        <v>97</v>
      </c>
      <c r="D37" s="19" t="s">
        <v>29</v>
      </c>
      <c r="E37" s="41">
        <v>5</v>
      </c>
      <c r="F37" s="14">
        <v>365</v>
      </c>
      <c r="G37" s="50">
        <f t="shared" si="0"/>
        <v>1825</v>
      </c>
    </row>
    <row r="38" spans="1:7" ht="15">
      <c r="A38" s="105">
        <f>MAX(A$10:A37)+1</f>
        <v>25</v>
      </c>
      <c r="B38" s="80" t="s">
        <v>49</v>
      </c>
      <c r="C38" s="18" t="s">
        <v>106</v>
      </c>
      <c r="D38" s="19" t="s">
        <v>1</v>
      </c>
      <c r="E38" s="13">
        <v>638</v>
      </c>
      <c r="F38" s="76">
        <v>0.1</v>
      </c>
      <c r="G38" s="50">
        <f t="shared" si="0"/>
        <v>63.800000000000004</v>
      </c>
    </row>
    <row r="39" spans="1:7" ht="15">
      <c r="A39" s="105">
        <f>MAX(A$10:A38)+1</f>
        <v>26</v>
      </c>
      <c r="B39" s="81" t="s">
        <v>49</v>
      </c>
      <c r="C39" s="18" t="s">
        <v>107</v>
      </c>
      <c r="D39" s="19" t="s">
        <v>1</v>
      </c>
      <c r="E39" s="13">
        <v>73</v>
      </c>
      <c r="F39" s="14">
        <v>0.1</v>
      </c>
      <c r="G39" s="50">
        <f t="shared" si="0"/>
        <v>7.300000000000001</v>
      </c>
    </row>
    <row r="40" spans="1:7" ht="15">
      <c r="A40" s="105">
        <f>MAX(A$10:A39)+1</f>
        <v>27</v>
      </c>
      <c r="B40" s="102">
        <v>41977</v>
      </c>
      <c r="C40" s="18" t="s">
        <v>137</v>
      </c>
      <c r="D40" s="19" t="s">
        <v>29</v>
      </c>
      <c r="E40" s="13">
        <v>4</v>
      </c>
      <c r="F40" s="31">
        <v>101.8</v>
      </c>
      <c r="G40" s="50">
        <f t="shared" si="0"/>
        <v>407.2</v>
      </c>
    </row>
    <row r="41" spans="1:7" ht="15">
      <c r="A41" s="105">
        <f>MAX(A$10:A40)+1</f>
        <v>28</v>
      </c>
      <c r="B41" s="112" t="s">
        <v>88</v>
      </c>
      <c r="C41" s="18" t="s">
        <v>138</v>
      </c>
      <c r="D41" s="19" t="s">
        <v>29</v>
      </c>
      <c r="E41" s="13">
        <v>2</v>
      </c>
      <c r="F41" s="31">
        <v>1000</v>
      </c>
      <c r="G41" s="50">
        <f t="shared" si="0"/>
        <v>2000</v>
      </c>
    </row>
    <row r="42" spans="1:7" ht="15">
      <c r="A42" s="105">
        <f>MAX(A$10:A41)+1</f>
        <v>29</v>
      </c>
      <c r="B42" s="102" t="s">
        <v>88</v>
      </c>
      <c r="C42" s="18" t="s">
        <v>139</v>
      </c>
      <c r="D42" s="19" t="s">
        <v>29</v>
      </c>
      <c r="E42" s="13">
        <v>2</v>
      </c>
      <c r="F42" s="31">
        <v>2000</v>
      </c>
      <c r="G42" s="50">
        <f t="shared" si="0"/>
        <v>4000</v>
      </c>
    </row>
    <row r="43" spans="1:9" ht="15">
      <c r="A43" s="105">
        <f>MAX(A$10:A42)+1</f>
        <v>30</v>
      </c>
      <c r="B43" s="82">
        <v>13245</v>
      </c>
      <c r="C43" s="18" t="s">
        <v>93</v>
      </c>
      <c r="D43" s="19" t="s">
        <v>0</v>
      </c>
      <c r="E43" s="41">
        <v>5</v>
      </c>
      <c r="F43" s="78">
        <v>81.44</v>
      </c>
      <c r="G43" s="50">
        <f t="shared" si="0"/>
        <v>407.2</v>
      </c>
      <c r="I43" s="109"/>
    </row>
    <row r="44" spans="1:7" ht="15.75" thickBot="1">
      <c r="A44" s="104"/>
      <c r="B44" s="21"/>
      <c r="C44" s="18"/>
      <c r="D44" s="19"/>
      <c r="E44" s="13"/>
      <c r="F44" s="31"/>
      <c r="G44" s="14"/>
    </row>
    <row r="45" spans="1:8" ht="15.75" thickBot="1">
      <c r="A45" s="104"/>
      <c r="B45" s="55"/>
      <c r="C45" s="74" t="s">
        <v>77</v>
      </c>
      <c r="D45" s="40"/>
      <c r="E45" s="40"/>
      <c r="F45" s="40"/>
      <c r="G45" s="52"/>
      <c r="H45" s="38"/>
    </row>
    <row r="46" spans="1:7" ht="15">
      <c r="A46" s="105">
        <f>MAX(A$10:A45)+1</f>
        <v>31</v>
      </c>
      <c r="B46" s="11" t="s">
        <v>66</v>
      </c>
      <c r="C46" s="18" t="s">
        <v>99</v>
      </c>
      <c r="D46" s="19" t="s">
        <v>0</v>
      </c>
      <c r="E46" s="13">
        <v>441</v>
      </c>
      <c r="F46" s="14">
        <v>10.18</v>
      </c>
      <c r="G46" s="14">
        <f>F46*E46</f>
        <v>4489.38</v>
      </c>
    </row>
    <row r="47" spans="1:7" ht="15">
      <c r="A47" s="105">
        <f>MAX(A$10:A46)+1</f>
        <v>32</v>
      </c>
      <c r="B47" s="11" t="s">
        <v>65</v>
      </c>
      <c r="C47" s="18" t="s">
        <v>90</v>
      </c>
      <c r="D47" s="19" t="s">
        <v>29</v>
      </c>
      <c r="E47" s="13">
        <v>1</v>
      </c>
      <c r="F47" s="14">
        <v>178.15</v>
      </c>
      <c r="G47" s="14">
        <f>F47*E47</f>
        <v>178.15</v>
      </c>
    </row>
    <row r="48" spans="1:7" ht="15">
      <c r="A48" s="105">
        <f>MAX(A$10:A47)+1</f>
        <v>33</v>
      </c>
      <c r="B48" s="11" t="s">
        <v>65</v>
      </c>
      <c r="C48" s="18" t="s">
        <v>89</v>
      </c>
      <c r="D48" s="19" t="s">
        <v>29</v>
      </c>
      <c r="E48" s="13">
        <v>2</v>
      </c>
      <c r="F48" s="14">
        <v>509</v>
      </c>
      <c r="G48" s="14">
        <f>F48*E48</f>
        <v>1018</v>
      </c>
    </row>
    <row r="49" spans="1:7" ht="15">
      <c r="A49" s="105">
        <f>MAX(A$10:A48)+1</f>
        <v>34</v>
      </c>
      <c r="B49" s="11" t="s">
        <v>65</v>
      </c>
      <c r="C49" s="18" t="s">
        <v>91</v>
      </c>
      <c r="D49" s="29" t="s">
        <v>29</v>
      </c>
      <c r="E49" s="13">
        <v>2</v>
      </c>
      <c r="F49" s="14">
        <v>101.8</v>
      </c>
      <c r="G49" s="14">
        <f>F49*E49</f>
        <v>203.6</v>
      </c>
    </row>
    <row r="50" spans="1:7" ht="15">
      <c r="A50" s="105">
        <f>MAX(A$10:A49)+1</f>
        <v>35</v>
      </c>
      <c r="B50" s="11" t="s">
        <v>65</v>
      </c>
      <c r="C50" s="18" t="s">
        <v>92</v>
      </c>
      <c r="D50" s="29" t="s">
        <v>29</v>
      </c>
      <c r="E50" s="13">
        <v>1</v>
      </c>
      <c r="F50" s="14">
        <v>178.15</v>
      </c>
      <c r="G50" s="14">
        <f>F50*E50</f>
        <v>178.15</v>
      </c>
    </row>
    <row r="51" spans="1:7" ht="15">
      <c r="A51" s="105">
        <f>MAX(A$10:A50)+1</f>
        <v>36</v>
      </c>
      <c r="B51" s="11" t="s">
        <v>88</v>
      </c>
      <c r="C51" s="18" t="s">
        <v>101</v>
      </c>
      <c r="D51" s="29" t="s">
        <v>29</v>
      </c>
      <c r="E51" s="13">
        <v>10</v>
      </c>
      <c r="F51" s="14">
        <v>550</v>
      </c>
      <c r="G51" s="14">
        <f>F51*E51</f>
        <v>5500</v>
      </c>
    </row>
    <row r="52" spans="1:7" ht="15">
      <c r="A52" s="105">
        <f>MAX(A$10:A51)+1</f>
        <v>37</v>
      </c>
      <c r="B52" s="26" t="s">
        <v>62</v>
      </c>
      <c r="C52" s="18" t="s">
        <v>100</v>
      </c>
      <c r="D52" s="19" t="s">
        <v>1</v>
      </c>
      <c r="E52" s="13">
        <v>598</v>
      </c>
      <c r="F52" s="30">
        <v>9.67</v>
      </c>
      <c r="G52" s="14">
        <f>F52*E52</f>
        <v>5782.66</v>
      </c>
    </row>
    <row r="53" spans="1:7" ht="15">
      <c r="A53" s="105">
        <f>MAX(A$10:A52)+1</f>
        <v>38</v>
      </c>
      <c r="B53" s="26" t="s">
        <v>83</v>
      </c>
      <c r="C53" s="18" t="s">
        <v>113</v>
      </c>
      <c r="D53" s="19" t="s">
        <v>29</v>
      </c>
      <c r="E53" s="13">
        <v>2</v>
      </c>
      <c r="F53" s="30">
        <v>152.7</v>
      </c>
      <c r="G53" s="14">
        <f>F53*E53</f>
        <v>305.4</v>
      </c>
    </row>
    <row r="54" spans="1:7" ht="15">
      <c r="A54" s="105">
        <f>MAX(A$10:A53)+1</f>
        <v>39</v>
      </c>
      <c r="B54" s="15" t="s">
        <v>67</v>
      </c>
      <c r="C54" s="18" t="s">
        <v>31</v>
      </c>
      <c r="D54" s="19" t="s">
        <v>29</v>
      </c>
      <c r="E54" s="13">
        <v>3</v>
      </c>
      <c r="F54" s="30">
        <v>152.7</v>
      </c>
      <c r="G54" s="14">
        <f>F54*E54</f>
        <v>458.09999999999997</v>
      </c>
    </row>
    <row r="55" spans="1:7" ht="15">
      <c r="A55" s="105">
        <f>MAX(A$10:A54)+1</f>
        <v>40</v>
      </c>
      <c r="B55" s="114" t="s">
        <v>88</v>
      </c>
      <c r="C55" s="115" t="s">
        <v>129</v>
      </c>
      <c r="D55" s="116" t="s">
        <v>21</v>
      </c>
      <c r="E55" s="13">
        <v>1</v>
      </c>
      <c r="F55" s="30">
        <v>1000</v>
      </c>
      <c r="G55" s="14">
        <f>F55*E55</f>
        <v>1000</v>
      </c>
    </row>
    <row r="56" spans="1:7" ht="15">
      <c r="A56" s="105">
        <f>MAX(A$10:A55)+1</f>
        <v>41</v>
      </c>
      <c r="B56" s="114" t="s">
        <v>88</v>
      </c>
      <c r="C56" s="115" t="s">
        <v>130</v>
      </c>
      <c r="D56" s="116" t="s">
        <v>21</v>
      </c>
      <c r="E56" s="13">
        <v>1</v>
      </c>
      <c r="F56" s="30">
        <v>1000</v>
      </c>
      <c r="G56" s="50">
        <f>F56*E56</f>
        <v>1000</v>
      </c>
    </row>
    <row r="57" spans="1:7" ht="15.75" thickBot="1">
      <c r="A57" s="104"/>
      <c r="B57" s="63"/>
      <c r="C57" s="32"/>
      <c r="D57" s="64"/>
      <c r="E57" s="13"/>
      <c r="F57" s="14"/>
      <c r="G57" s="65"/>
    </row>
    <row r="58" spans="1:7" ht="15.75" thickBot="1">
      <c r="A58" s="104"/>
      <c r="B58" s="54"/>
      <c r="C58" s="74" t="s">
        <v>78</v>
      </c>
      <c r="D58" s="40"/>
      <c r="E58" s="40"/>
      <c r="F58" s="40"/>
      <c r="G58" s="52"/>
    </row>
    <row r="59" spans="1:7" ht="15">
      <c r="A59" s="105">
        <f>MAX(A$10:A58)+1</f>
        <v>42</v>
      </c>
      <c r="B59" s="81" t="s">
        <v>57</v>
      </c>
      <c r="C59" s="12" t="s">
        <v>54</v>
      </c>
      <c r="D59" s="13" t="s">
        <v>1</v>
      </c>
      <c r="E59" s="13">
        <v>126</v>
      </c>
      <c r="F59" s="14">
        <v>86.53</v>
      </c>
      <c r="G59" s="50">
        <f aca="true" t="shared" si="1" ref="G59:G65">F59*E59</f>
        <v>10902.78</v>
      </c>
    </row>
    <row r="60" spans="1:7" ht="15">
      <c r="A60" s="105">
        <f>MAX(A$10:A59)+1</f>
        <v>43</v>
      </c>
      <c r="B60" s="102" t="s">
        <v>119</v>
      </c>
      <c r="C60" s="34" t="s">
        <v>117</v>
      </c>
      <c r="D60" s="23" t="s">
        <v>116</v>
      </c>
      <c r="E60" s="13">
        <v>2</v>
      </c>
      <c r="F60" s="14">
        <v>813.42</v>
      </c>
      <c r="G60" s="50">
        <f t="shared" si="1"/>
        <v>1626.84</v>
      </c>
    </row>
    <row r="61" spans="1:7" ht="15">
      <c r="A61" s="105">
        <f>MAX(A$10:A60)+1</f>
        <v>44</v>
      </c>
      <c r="B61" s="102" t="s">
        <v>144</v>
      </c>
      <c r="C61" s="34" t="s">
        <v>118</v>
      </c>
      <c r="D61" s="23" t="s">
        <v>29</v>
      </c>
      <c r="E61" s="13">
        <v>1</v>
      </c>
      <c r="F61" s="14">
        <v>757</v>
      </c>
      <c r="G61" s="50">
        <f t="shared" si="1"/>
        <v>757</v>
      </c>
    </row>
    <row r="62" spans="1:7" ht="15">
      <c r="A62" s="105">
        <f>MAX(A$10:A61)+1</f>
        <v>45</v>
      </c>
      <c r="B62" s="82" t="s">
        <v>55</v>
      </c>
      <c r="C62" s="34" t="s">
        <v>115</v>
      </c>
      <c r="D62" s="33" t="s">
        <v>29</v>
      </c>
      <c r="E62" s="13">
        <v>1</v>
      </c>
      <c r="F62" s="30">
        <v>4326.5</v>
      </c>
      <c r="G62" s="50">
        <f t="shared" si="1"/>
        <v>4326.5</v>
      </c>
    </row>
    <row r="63" spans="1:7" ht="15">
      <c r="A63" s="105">
        <f>MAX(A$10:A62)+1</f>
        <v>46</v>
      </c>
      <c r="B63" s="82" t="s">
        <v>56</v>
      </c>
      <c r="C63" s="35" t="s">
        <v>114</v>
      </c>
      <c r="D63" s="16" t="s">
        <v>29</v>
      </c>
      <c r="E63" s="13">
        <v>1</v>
      </c>
      <c r="F63" s="30">
        <v>4326.5</v>
      </c>
      <c r="G63" s="50">
        <f>F63*E63</f>
        <v>4326.5</v>
      </c>
    </row>
    <row r="64" spans="1:7" ht="15">
      <c r="A64" s="105">
        <f>MAX(A$10:A63)+1</f>
        <v>47</v>
      </c>
      <c r="B64" s="102" t="s">
        <v>88</v>
      </c>
      <c r="C64" s="35" t="s">
        <v>126</v>
      </c>
      <c r="D64" s="16" t="s">
        <v>29</v>
      </c>
      <c r="E64" s="13">
        <v>1</v>
      </c>
      <c r="F64" s="30">
        <v>2500</v>
      </c>
      <c r="G64" s="50">
        <f>F64*E64</f>
        <v>2500</v>
      </c>
    </row>
    <row r="65" spans="1:9" ht="15">
      <c r="A65" s="105">
        <f>MAX(A$10:A64)+1</f>
        <v>48</v>
      </c>
      <c r="B65" s="102" t="s">
        <v>88</v>
      </c>
      <c r="C65" s="66" t="s">
        <v>85</v>
      </c>
      <c r="D65" s="23" t="s">
        <v>86</v>
      </c>
      <c r="E65" s="23">
        <v>0.2</v>
      </c>
      <c r="F65" s="31">
        <v>22000</v>
      </c>
      <c r="G65" s="101">
        <f t="shared" si="1"/>
        <v>4400</v>
      </c>
      <c r="I65" s="109"/>
    </row>
    <row r="66" spans="1:8" ht="15.75" thickBot="1">
      <c r="A66" s="98"/>
      <c r="B66" s="43"/>
      <c r="C66" s="25"/>
      <c r="D66" s="64"/>
      <c r="E66" s="25"/>
      <c r="F66" s="42"/>
      <c r="G66" s="100"/>
      <c r="H66" s="38"/>
    </row>
    <row r="67" spans="1:8" ht="15.75" thickBot="1">
      <c r="A67" s="111"/>
      <c r="B67" s="110"/>
      <c r="C67" s="74" t="s">
        <v>79</v>
      </c>
      <c r="D67" s="40"/>
      <c r="E67" s="40"/>
      <c r="F67" s="58"/>
      <c r="G67" s="59"/>
      <c r="H67" s="38"/>
    </row>
    <row r="68" spans="1:7" ht="15">
      <c r="A68" s="105">
        <f>MAX(A$10:A67)+1</f>
        <v>49</v>
      </c>
      <c r="B68" s="68" t="s">
        <v>38</v>
      </c>
      <c r="C68" s="36" t="s">
        <v>36</v>
      </c>
      <c r="D68" s="13" t="s">
        <v>1</v>
      </c>
      <c r="E68" s="13">
        <v>84</v>
      </c>
      <c r="F68" s="14">
        <v>25</v>
      </c>
      <c r="G68" s="14">
        <f aca="true" t="shared" si="2" ref="G68:G73">F68*E68</f>
        <v>2100</v>
      </c>
    </row>
    <row r="69" spans="1:7" ht="15">
      <c r="A69" s="105">
        <f>MAX(A$10:A68)+1</f>
        <v>50</v>
      </c>
      <c r="B69" s="67" t="s">
        <v>39</v>
      </c>
      <c r="C69" s="36" t="s">
        <v>34</v>
      </c>
      <c r="D69" s="16" t="s">
        <v>29</v>
      </c>
      <c r="E69" s="13">
        <v>6</v>
      </c>
      <c r="F69" s="14">
        <f>465.33</f>
        <v>465.33</v>
      </c>
      <c r="G69" s="14">
        <f t="shared" si="2"/>
        <v>2791.98</v>
      </c>
    </row>
    <row r="70" spans="1:7" ht="15">
      <c r="A70" s="105">
        <f>MAX(A$10:A69)+1</f>
        <v>51</v>
      </c>
      <c r="B70" s="68" t="s">
        <v>69</v>
      </c>
      <c r="C70" s="12" t="s">
        <v>111</v>
      </c>
      <c r="D70" s="16" t="s">
        <v>29</v>
      </c>
      <c r="E70" s="13">
        <v>6</v>
      </c>
      <c r="F70" s="14">
        <v>178.15</v>
      </c>
      <c r="G70" s="14">
        <f t="shared" si="2"/>
        <v>1068.9</v>
      </c>
    </row>
    <row r="71" spans="1:7" ht="15">
      <c r="A71" s="105">
        <f>MAX(A$10:A70)+1</f>
        <v>52</v>
      </c>
      <c r="B71" s="67" t="s">
        <v>42</v>
      </c>
      <c r="C71" s="57" t="s">
        <v>32</v>
      </c>
      <c r="D71" s="49" t="s">
        <v>1</v>
      </c>
      <c r="E71" s="49">
        <v>1184</v>
      </c>
      <c r="F71" s="50">
        <v>1.5</v>
      </c>
      <c r="G71" s="50">
        <f t="shared" si="2"/>
        <v>1776</v>
      </c>
    </row>
    <row r="72" spans="1:7" ht="15">
      <c r="A72" s="105">
        <f>MAX(A$10:A71)+1</f>
        <v>53</v>
      </c>
      <c r="B72" s="67" t="s">
        <v>40</v>
      </c>
      <c r="C72" s="36" t="s">
        <v>35</v>
      </c>
      <c r="D72" s="13" t="s">
        <v>1</v>
      </c>
      <c r="E72" s="13">
        <v>109</v>
      </c>
      <c r="F72" s="14">
        <f>36.03</f>
        <v>36.03</v>
      </c>
      <c r="G72" s="14">
        <f t="shared" si="2"/>
        <v>3927.27</v>
      </c>
    </row>
    <row r="73" spans="1:7" ht="15">
      <c r="A73" s="105">
        <f>MAX(A$10:A72)+1</f>
        <v>54</v>
      </c>
      <c r="B73" s="68" t="s">
        <v>41</v>
      </c>
      <c r="C73" s="36" t="s">
        <v>33</v>
      </c>
      <c r="D73" s="13" t="s">
        <v>1</v>
      </c>
      <c r="E73" s="13">
        <v>11</v>
      </c>
      <c r="F73" s="14">
        <v>24</v>
      </c>
      <c r="G73" s="14">
        <f t="shared" si="2"/>
        <v>264</v>
      </c>
    </row>
    <row r="74" spans="1:7" ht="15.75" thickBot="1">
      <c r="A74" s="103"/>
      <c r="B74" s="63"/>
      <c r="C74" s="13"/>
      <c r="D74" s="24"/>
      <c r="E74" s="13"/>
      <c r="F74" s="14"/>
      <c r="G74" s="14"/>
    </row>
    <row r="75" spans="1:8" ht="15.75" thickBot="1">
      <c r="A75" s="104"/>
      <c r="B75" s="51"/>
      <c r="C75" s="85" t="s">
        <v>80</v>
      </c>
      <c r="D75" s="40"/>
      <c r="E75" s="40"/>
      <c r="F75" s="58"/>
      <c r="G75" s="59"/>
      <c r="H75" s="38"/>
    </row>
    <row r="76" spans="1:7" ht="15">
      <c r="A76" s="105">
        <f>MAX(A$10:A75)+1</f>
        <v>55</v>
      </c>
      <c r="B76" s="60" t="s">
        <v>81</v>
      </c>
      <c r="C76" s="61" t="s">
        <v>112</v>
      </c>
      <c r="D76" s="62" t="s">
        <v>21</v>
      </c>
      <c r="E76" s="49">
        <v>1</v>
      </c>
      <c r="F76" s="56">
        <v>24000</v>
      </c>
      <c r="G76" s="50">
        <f>F76*E76</f>
        <v>24000</v>
      </c>
    </row>
    <row r="77" spans="1:7" ht="15.75" thickBot="1">
      <c r="A77" s="99"/>
      <c r="B77" s="43"/>
      <c r="C77" s="25"/>
      <c r="D77" s="37"/>
      <c r="E77" s="25"/>
      <c r="F77" s="42"/>
      <c r="G77" s="42"/>
    </row>
    <row r="78" spans="1:7" ht="15.75" thickBot="1">
      <c r="A78" s="106"/>
      <c r="B78" s="86"/>
      <c r="C78" s="87"/>
      <c r="D78" s="88"/>
      <c r="E78" s="88"/>
      <c r="F78" s="89"/>
      <c r="G78" s="76"/>
    </row>
    <row r="79" spans="4:7" ht="15">
      <c r="D79" s="90"/>
      <c r="E79" s="91"/>
      <c r="F79" s="92" t="s">
        <v>70</v>
      </c>
      <c r="G79" s="95">
        <f>SUM(G11:G77)</f>
        <v>223231.82200000001</v>
      </c>
    </row>
    <row r="80" spans="4:7" ht="15">
      <c r="D80" s="39"/>
      <c r="E80" s="38"/>
      <c r="F80" s="93" t="s">
        <v>71</v>
      </c>
      <c r="G80" s="96">
        <f>G79+G10</f>
        <v>234393.4131</v>
      </c>
    </row>
    <row r="81" spans="4:7" ht="15">
      <c r="D81" s="39"/>
      <c r="E81" s="38"/>
      <c r="F81" s="93" t="s">
        <v>125</v>
      </c>
      <c r="G81" s="96">
        <f>0.15*G80</f>
        <v>35159.011965</v>
      </c>
    </row>
    <row r="82" spans="4:7" ht="15.75" thickBot="1">
      <c r="D82" s="94"/>
      <c r="E82" s="38"/>
      <c r="F82" s="93" t="s">
        <v>124</v>
      </c>
      <c r="G82" s="97">
        <f>G80*5/100</f>
        <v>11719.670655</v>
      </c>
    </row>
    <row r="83" spans="5:7" ht="15.75" thickBot="1">
      <c r="E83" s="117"/>
      <c r="F83" s="120" t="s">
        <v>131</v>
      </c>
      <c r="G83" s="119">
        <f>G82+G80+G81</f>
        <v>281272.09572</v>
      </c>
    </row>
    <row r="84" spans="1:6" ht="15.75" thickBot="1">
      <c r="A84" s="108"/>
      <c r="F84" s="69"/>
    </row>
    <row r="85" spans="1:7" ht="15.75" thickBot="1">
      <c r="A85" s="104"/>
      <c r="B85" s="51"/>
      <c r="C85" s="85" t="s">
        <v>133</v>
      </c>
      <c r="D85" s="40"/>
      <c r="E85" s="40"/>
      <c r="F85" s="58"/>
      <c r="G85" s="59"/>
    </row>
    <row r="86" spans="1:7" ht="15">
      <c r="A86" s="105">
        <f>MAX(A$10:A85)+1</f>
        <v>56</v>
      </c>
      <c r="B86" s="60" t="s">
        <v>88</v>
      </c>
      <c r="C86" s="61" t="s">
        <v>132</v>
      </c>
      <c r="D86" s="62" t="s">
        <v>21</v>
      </c>
      <c r="E86" s="49">
        <v>1</v>
      </c>
      <c r="F86" s="56">
        <v>96241</v>
      </c>
      <c r="G86" s="50">
        <f>F86*E86</f>
        <v>96241</v>
      </c>
    </row>
    <row r="87" spans="1:7" ht="15.75" thickBot="1">
      <c r="A87" s="99"/>
      <c r="B87" s="43"/>
      <c r="C87" s="25"/>
      <c r="D87" s="37"/>
      <c r="E87" s="25"/>
      <c r="F87" s="42"/>
      <c r="G87" s="42"/>
    </row>
    <row r="88" ht="15.75" thickBot="1"/>
    <row r="89" spans="5:7" ht="15.75" thickBot="1">
      <c r="E89" s="117"/>
      <c r="F89" s="120" t="s">
        <v>135</v>
      </c>
      <c r="G89" s="121">
        <f>G86</f>
        <v>96241</v>
      </c>
    </row>
    <row r="90" spans="5:7" ht="15.75" thickBot="1">
      <c r="E90" s="38"/>
      <c r="F90" s="118" t="s">
        <v>136</v>
      </c>
      <c r="G90" s="121">
        <f>G89+G83</f>
        <v>377513.09572</v>
      </c>
    </row>
  </sheetData>
  <sheetProtection/>
  <mergeCells count="13">
    <mergeCell ref="A4:B4"/>
    <mergeCell ref="D4:E4"/>
    <mergeCell ref="F4:G4"/>
    <mergeCell ref="A5:G5"/>
    <mergeCell ref="A6:G6"/>
    <mergeCell ref="A3:B3"/>
    <mergeCell ref="D3:E3"/>
    <mergeCell ref="F3:G3"/>
    <mergeCell ref="A1:B1"/>
    <mergeCell ref="D1:E1"/>
    <mergeCell ref="F1:G1"/>
    <mergeCell ref="A2:B2"/>
    <mergeCell ref="D2:E2"/>
  </mergeCells>
  <printOptions/>
  <pageMargins left="0.25" right="0.25" top="0.75" bottom="0.75" header="0.3" footer="0.3"/>
  <pageSetup fitToHeight="0" fitToWidth="1" horizontalDpi="600" verticalDpi="600" orientation="portrait" scale="57" r:id="rId1"/>
</worksheet>
</file>

<file path=xl/worksheets/sheet2.xml><?xml version="1.0" encoding="utf-8"?>
<worksheet xmlns="http://schemas.openxmlformats.org/spreadsheetml/2006/main" xmlns:r="http://schemas.openxmlformats.org/officeDocument/2006/relationships">
  <sheetPr>
    <pageSetUpPr fitToPage="1"/>
  </sheetPr>
  <dimension ref="A2:I82"/>
  <sheetViews>
    <sheetView tabSelected="1" zoomScalePageLayoutView="0" workbookViewId="0" topLeftCell="A58">
      <selection activeCell="E10" sqref="E10"/>
    </sheetView>
  </sheetViews>
  <sheetFormatPr defaultColWidth="9.140625" defaultRowHeight="15"/>
  <cols>
    <col min="1" max="1" width="8.421875" style="107" customWidth="1"/>
    <col min="2" max="2" width="78.421875" style="0" customWidth="1"/>
    <col min="3" max="3" width="9.8515625" style="0" customWidth="1"/>
    <col min="4" max="4" width="10.8515625" style="0" customWidth="1"/>
    <col min="5" max="5" width="14.7109375" style="0" customWidth="1"/>
    <col min="6" max="6" width="16.8515625" style="0" customWidth="1"/>
    <col min="8" max="8" width="33.57421875" style="0" customWidth="1"/>
    <col min="9" max="9" width="12.57421875" style="0" bestFit="1" customWidth="1"/>
  </cols>
  <sheetData>
    <row r="1" ht="15" customHeight="1"/>
    <row r="2" ht="15">
      <c r="B2" s="125" t="s">
        <v>145</v>
      </c>
    </row>
    <row r="3" ht="15">
      <c r="B3" s="125" t="s">
        <v>147</v>
      </c>
    </row>
    <row r="4" ht="15">
      <c r="B4" s="125" t="s">
        <v>148</v>
      </c>
    </row>
    <row r="5" ht="27" customHeight="1">
      <c r="B5" s="125" t="s">
        <v>146</v>
      </c>
    </row>
    <row r="6" ht="58.5" customHeight="1">
      <c r="B6" s="129" t="s">
        <v>149</v>
      </c>
    </row>
    <row r="8" spans="1:6" ht="15">
      <c r="A8" s="6" t="s">
        <v>73</v>
      </c>
      <c r="B8" s="7" t="s">
        <v>15</v>
      </c>
      <c r="C8" s="7" t="s">
        <v>16</v>
      </c>
      <c r="D8" s="8" t="s">
        <v>17</v>
      </c>
      <c r="E8" s="9" t="s">
        <v>18</v>
      </c>
      <c r="F8" s="10" t="s">
        <v>19</v>
      </c>
    </row>
    <row r="9" spans="1:6" ht="15">
      <c r="A9" s="103"/>
      <c r="B9" s="66"/>
      <c r="C9" s="71"/>
      <c r="D9" s="72"/>
      <c r="E9" s="73"/>
      <c r="F9" s="75"/>
    </row>
    <row r="10" spans="1:9" ht="15">
      <c r="A10" s="105">
        <v>1</v>
      </c>
      <c r="B10" s="12" t="s">
        <v>20</v>
      </c>
      <c r="C10" s="13" t="s">
        <v>21</v>
      </c>
      <c r="D10" s="13">
        <v>1</v>
      </c>
      <c r="E10" s="14"/>
      <c r="F10" s="14">
        <f aca="true" t="shared" si="0" ref="F10:F50">E10*D10</f>
        <v>0</v>
      </c>
      <c r="I10" s="109"/>
    </row>
    <row r="11" spans="1:6" ht="15">
      <c r="A11" s="105">
        <f>MAX(A$10:A10)+1</f>
        <v>2</v>
      </c>
      <c r="B11" s="12" t="s">
        <v>22</v>
      </c>
      <c r="C11" s="16" t="s">
        <v>21</v>
      </c>
      <c r="D11" s="13">
        <v>1</v>
      </c>
      <c r="E11" s="17"/>
      <c r="F11" s="50">
        <f t="shared" si="0"/>
        <v>0</v>
      </c>
    </row>
    <row r="12" spans="1:6" ht="15">
      <c r="A12" s="105">
        <f>MAX(A$10:A11)+1</f>
        <v>3</v>
      </c>
      <c r="B12" s="47" t="s">
        <v>23</v>
      </c>
      <c r="C12" s="48" t="s">
        <v>24</v>
      </c>
      <c r="D12" s="49">
        <v>0.2112</v>
      </c>
      <c r="E12" s="50"/>
      <c r="F12" s="50">
        <f t="shared" si="0"/>
        <v>0</v>
      </c>
    </row>
    <row r="13" spans="1:6" ht="15">
      <c r="A13" s="105">
        <f>MAX(A$10:A12)+1</f>
        <v>4</v>
      </c>
      <c r="B13" s="18" t="s">
        <v>127</v>
      </c>
      <c r="C13" s="19" t="s">
        <v>2</v>
      </c>
      <c r="D13" s="13">
        <v>490</v>
      </c>
      <c r="E13" s="14"/>
      <c r="F13" s="14">
        <f t="shared" si="0"/>
        <v>0</v>
      </c>
    </row>
    <row r="14" spans="1:6" ht="15">
      <c r="A14" s="105">
        <f>MAX(A$10:A13)+1</f>
        <v>5</v>
      </c>
      <c r="B14" s="18" t="s">
        <v>37</v>
      </c>
      <c r="C14" s="19" t="s">
        <v>2</v>
      </c>
      <c r="D14" s="13">
        <v>110</v>
      </c>
      <c r="E14" s="14"/>
      <c r="F14" s="14">
        <f t="shared" si="0"/>
        <v>0</v>
      </c>
    </row>
    <row r="15" spans="1:6" ht="14.25" customHeight="1">
      <c r="A15" s="105">
        <f>MAX(A$10:A14)+1</f>
        <v>6</v>
      </c>
      <c r="B15" s="44" t="s">
        <v>96</v>
      </c>
      <c r="C15" s="45" t="s">
        <v>25</v>
      </c>
      <c r="D15" s="49">
        <v>117.7</v>
      </c>
      <c r="E15" s="50"/>
      <c r="F15" s="50">
        <f>E15*D15</f>
        <v>0</v>
      </c>
    </row>
    <row r="16" spans="1:6" ht="14.25" customHeight="1">
      <c r="A16" s="105">
        <f>MAX(A$10:A15)+1</f>
        <v>7</v>
      </c>
      <c r="B16" s="44" t="s">
        <v>110</v>
      </c>
      <c r="C16" s="45" t="s">
        <v>25</v>
      </c>
      <c r="D16" s="49">
        <v>23.2</v>
      </c>
      <c r="E16" s="50"/>
      <c r="F16" s="50">
        <f t="shared" si="0"/>
        <v>0</v>
      </c>
    </row>
    <row r="17" spans="1:6" ht="15.75" customHeight="1">
      <c r="A17" s="105">
        <f>MAX(A$10:A16)+1</f>
        <v>8</v>
      </c>
      <c r="B17" s="27" t="s">
        <v>26</v>
      </c>
      <c r="C17" s="16" t="s">
        <v>25</v>
      </c>
      <c r="D17" s="49">
        <v>25.7</v>
      </c>
      <c r="E17" s="14"/>
      <c r="F17" s="50">
        <f t="shared" si="0"/>
        <v>0</v>
      </c>
    </row>
    <row r="18" spans="1:6" ht="15.75" customHeight="1">
      <c r="A18" s="105">
        <f>MAX(A$10:A17)+1</f>
        <v>9</v>
      </c>
      <c r="B18" s="27" t="s">
        <v>94</v>
      </c>
      <c r="C18" s="16" t="s">
        <v>25</v>
      </c>
      <c r="D18" s="49">
        <v>4.1</v>
      </c>
      <c r="E18" s="14"/>
      <c r="F18" s="50">
        <f t="shared" si="0"/>
        <v>0</v>
      </c>
    </row>
    <row r="19" spans="1:6" ht="15.75" customHeight="1">
      <c r="A19" s="105">
        <f>MAX(A$10:A18)+1</f>
        <v>10</v>
      </c>
      <c r="B19" s="27" t="s">
        <v>95</v>
      </c>
      <c r="C19" s="16" t="s">
        <v>25</v>
      </c>
      <c r="D19" s="49">
        <v>80.3</v>
      </c>
      <c r="E19" s="14"/>
      <c r="F19" s="50">
        <f t="shared" si="0"/>
        <v>0</v>
      </c>
    </row>
    <row r="20" spans="1:6" ht="15.75" customHeight="1">
      <c r="A20" s="105">
        <f>MAX(A$10:A19)+1</f>
        <v>11</v>
      </c>
      <c r="B20" s="27" t="s">
        <v>27</v>
      </c>
      <c r="C20" s="16" t="s">
        <v>25</v>
      </c>
      <c r="D20" s="49">
        <v>161</v>
      </c>
      <c r="E20" s="14"/>
      <c r="F20" s="50">
        <f t="shared" si="0"/>
        <v>0</v>
      </c>
    </row>
    <row r="21" spans="1:6" ht="14.25" customHeight="1">
      <c r="A21" s="105">
        <f>MAX(A$10:A20)+1</f>
        <v>12</v>
      </c>
      <c r="B21" s="27" t="s">
        <v>109</v>
      </c>
      <c r="C21" s="16" t="s">
        <v>29</v>
      </c>
      <c r="D21" s="49">
        <v>2</v>
      </c>
      <c r="E21" s="14"/>
      <c r="F21" s="14">
        <f t="shared" si="0"/>
        <v>0</v>
      </c>
    </row>
    <row r="22" spans="1:6" ht="15" customHeight="1">
      <c r="A22" s="105">
        <f>MAX(A$10:A21)+1</f>
        <v>13</v>
      </c>
      <c r="B22" s="77" t="s">
        <v>87</v>
      </c>
      <c r="C22" s="29" t="s">
        <v>0</v>
      </c>
      <c r="D22" s="13">
        <v>885</v>
      </c>
      <c r="E22" s="30"/>
      <c r="F22" s="50">
        <f aca="true" t="shared" si="1" ref="F22:F39">E22*D22</f>
        <v>0</v>
      </c>
    </row>
    <row r="23" spans="1:6" ht="15" customHeight="1">
      <c r="A23" s="105">
        <f>MAX(A$10:A22)+1</f>
        <v>14</v>
      </c>
      <c r="B23" s="18" t="s">
        <v>102</v>
      </c>
      <c r="C23" s="19" t="s">
        <v>1</v>
      </c>
      <c r="D23" s="13">
        <v>531</v>
      </c>
      <c r="E23" s="30"/>
      <c r="F23" s="14">
        <f t="shared" si="1"/>
        <v>0</v>
      </c>
    </row>
    <row r="24" spans="1:6" ht="15">
      <c r="A24" s="105">
        <f>MAX(A$10:A23)+1</f>
        <v>15</v>
      </c>
      <c r="B24" s="18" t="s">
        <v>103</v>
      </c>
      <c r="C24" s="19" t="s">
        <v>0</v>
      </c>
      <c r="D24" s="41">
        <v>103</v>
      </c>
      <c r="E24" s="14"/>
      <c r="F24" s="50">
        <f t="shared" si="1"/>
        <v>0</v>
      </c>
    </row>
    <row r="25" spans="1:6" ht="15">
      <c r="A25" s="105">
        <f>MAX(A$10:A24)+1</f>
        <v>16</v>
      </c>
      <c r="B25" s="18" t="s">
        <v>28</v>
      </c>
      <c r="C25" s="19" t="s">
        <v>1</v>
      </c>
      <c r="D25" s="13">
        <v>6</v>
      </c>
      <c r="E25" s="14"/>
      <c r="F25" s="14">
        <f t="shared" si="1"/>
        <v>0</v>
      </c>
    </row>
    <row r="26" spans="1:6" ht="15">
      <c r="A26" s="105">
        <f>MAX(A$10:A25)+1</f>
        <v>17</v>
      </c>
      <c r="B26" s="18" t="s">
        <v>104</v>
      </c>
      <c r="C26" s="19" t="s">
        <v>1</v>
      </c>
      <c r="D26" s="13">
        <v>9</v>
      </c>
      <c r="E26" s="14"/>
      <c r="F26" s="14">
        <f t="shared" si="1"/>
        <v>0</v>
      </c>
    </row>
    <row r="27" spans="1:6" ht="15">
      <c r="A27" s="105">
        <f>MAX(A$10:A26)+1</f>
        <v>18</v>
      </c>
      <c r="B27" s="18" t="s">
        <v>52</v>
      </c>
      <c r="C27" s="19" t="s">
        <v>0</v>
      </c>
      <c r="D27" s="41">
        <v>277</v>
      </c>
      <c r="E27" s="14"/>
      <c r="F27" s="50">
        <f t="shared" si="1"/>
        <v>0</v>
      </c>
    </row>
    <row r="28" spans="1:6" ht="15">
      <c r="A28" s="105">
        <f>MAX(A$10:A27)+1</f>
        <v>19</v>
      </c>
      <c r="B28" s="18" t="s">
        <v>128</v>
      </c>
      <c r="C28" s="19" t="s">
        <v>0</v>
      </c>
      <c r="D28" s="41">
        <v>12</v>
      </c>
      <c r="E28" s="14"/>
      <c r="F28" s="50">
        <f t="shared" si="1"/>
        <v>0</v>
      </c>
    </row>
    <row r="29" spans="1:6" ht="15">
      <c r="A29" s="105">
        <f>MAX(A$10:A28)+1</f>
        <v>20</v>
      </c>
      <c r="B29" s="18" t="s">
        <v>105</v>
      </c>
      <c r="C29" s="19" t="s">
        <v>1</v>
      </c>
      <c r="D29" s="13">
        <v>5</v>
      </c>
      <c r="E29" s="14"/>
      <c r="F29" s="50">
        <f t="shared" si="1"/>
        <v>0</v>
      </c>
    </row>
    <row r="30" spans="1:6" ht="15">
      <c r="A30" s="105">
        <f>MAX(A$10:A29)+1</f>
        <v>21</v>
      </c>
      <c r="B30" s="83" t="s">
        <v>30</v>
      </c>
      <c r="C30" s="48" t="s">
        <v>1</v>
      </c>
      <c r="D30" s="49">
        <v>2</v>
      </c>
      <c r="E30" s="50"/>
      <c r="F30" s="50">
        <f t="shared" si="1"/>
        <v>0</v>
      </c>
    </row>
    <row r="31" spans="1:6" ht="15" customHeight="1">
      <c r="A31" s="105">
        <f>MAX(A$10:A30)+1</f>
        <v>22</v>
      </c>
      <c r="B31" s="44" t="s">
        <v>108</v>
      </c>
      <c r="C31" s="48" t="s">
        <v>0</v>
      </c>
      <c r="D31" s="49">
        <v>71</v>
      </c>
      <c r="E31" s="50"/>
      <c r="F31" s="50">
        <f t="shared" si="1"/>
        <v>0</v>
      </c>
    </row>
    <row r="32" spans="1:6" ht="15">
      <c r="A32" s="105">
        <f>MAX(A$10:A31)+1</f>
        <v>23</v>
      </c>
      <c r="B32" s="18" t="s">
        <v>98</v>
      </c>
      <c r="C32" s="19" t="s">
        <v>0</v>
      </c>
      <c r="D32" s="13">
        <v>149</v>
      </c>
      <c r="E32" s="14"/>
      <c r="F32" s="50">
        <f t="shared" si="1"/>
        <v>0</v>
      </c>
    </row>
    <row r="33" spans="1:6" ht="15">
      <c r="A33" s="105">
        <f>MAX(A$10:A32)+1</f>
        <v>24</v>
      </c>
      <c r="B33" s="18" t="s">
        <v>97</v>
      </c>
      <c r="C33" s="19" t="s">
        <v>29</v>
      </c>
      <c r="D33" s="41">
        <v>5</v>
      </c>
      <c r="E33" s="14"/>
      <c r="F33" s="50">
        <f t="shared" si="1"/>
        <v>0</v>
      </c>
    </row>
    <row r="34" spans="1:6" ht="15">
      <c r="A34" s="105">
        <f>MAX(A$10:A33)+1</f>
        <v>25</v>
      </c>
      <c r="B34" s="18" t="s">
        <v>106</v>
      </c>
      <c r="C34" s="19" t="s">
        <v>1</v>
      </c>
      <c r="D34" s="13">
        <v>638</v>
      </c>
      <c r="E34" s="76"/>
      <c r="F34" s="50">
        <f t="shared" si="1"/>
        <v>0</v>
      </c>
    </row>
    <row r="35" spans="1:6" ht="15">
      <c r="A35" s="105">
        <f>MAX(A$10:A34)+1</f>
        <v>26</v>
      </c>
      <c r="B35" s="18" t="s">
        <v>107</v>
      </c>
      <c r="C35" s="19" t="s">
        <v>1</v>
      </c>
      <c r="D35" s="13">
        <v>73</v>
      </c>
      <c r="E35" s="14"/>
      <c r="F35" s="50">
        <f t="shared" si="1"/>
        <v>0</v>
      </c>
    </row>
    <row r="36" spans="1:6" ht="15">
      <c r="A36" s="105">
        <f>MAX(A$10:A35)+1</f>
        <v>27</v>
      </c>
      <c r="B36" s="18" t="s">
        <v>137</v>
      </c>
      <c r="C36" s="19" t="s">
        <v>29</v>
      </c>
      <c r="D36" s="13">
        <v>4</v>
      </c>
      <c r="E36" s="31"/>
      <c r="F36" s="50">
        <f t="shared" si="1"/>
        <v>0</v>
      </c>
    </row>
    <row r="37" spans="1:6" ht="15">
      <c r="A37" s="105">
        <f>MAX(A$10:A36)+1</f>
        <v>28</v>
      </c>
      <c r="B37" s="18" t="s">
        <v>138</v>
      </c>
      <c r="C37" s="19" t="s">
        <v>29</v>
      </c>
      <c r="D37" s="13">
        <v>2</v>
      </c>
      <c r="E37" s="31"/>
      <c r="F37" s="50">
        <f t="shared" si="1"/>
        <v>0</v>
      </c>
    </row>
    <row r="38" spans="1:6" ht="36" customHeight="1">
      <c r="A38" s="105">
        <f>MAX(A$10:A37)+1</f>
        <v>29</v>
      </c>
      <c r="B38" s="126" t="s">
        <v>139</v>
      </c>
      <c r="C38" s="19" t="s">
        <v>29</v>
      </c>
      <c r="D38" s="13">
        <v>2</v>
      </c>
      <c r="E38" s="31"/>
      <c r="F38" s="50">
        <f t="shared" si="1"/>
        <v>0</v>
      </c>
    </row>
    <row r="39" spans="1:8" ht="32.25" customHeight="1">
      <c r="A39" s="105">
        <f>MAX(A$10:A38)+1</f>
        <v>30</v>
      </c>
      <c r="B39" s="126" t="s">
        <v>93</v>
      </c>
      <c r="C39" s="19" t="s">
        <v>0</v>
      </c>
      <c r="D39" s="41">
        <v>5</v>
      </c>
      <c r="E39" s="78"/>
      <c r="F39" s="50">
        <f t="shared" si="1"/>
        <v>0</v>
      </c>
      <c r="H39" s="109"/>
    </row>
    <row r="40" spans="1:6" ht="15">
      <c r="A40" s="105">
        <f>MAX(A$10:A39)+1</f>
        <v>31</v>
      </c>
      <c r="B40" s="18" t="s">
        <v>99</v>
      </c>
      <c r="C40" s="19" t="s">
        <v>0</v>
      </c>
      <c r="D40" s="13">
        <v>441</v>
      </c>
      <c r="E40" s="14"/>
      <c r="F40" s="14">
        <f t="shared" si="0"/>
        <v>0</v>
      </c>
    </row>
    <row r="41" spans="1:6" ht="15">
      <c r="A41" s="105">
        <f>MAX(A$10:A40)+1</f>
        <v>32</v>
      </c>
      <c r="B41" s="18" t="s">
        <v>90</v>
      </c>
      <c r="C41" s="19" t="s">
        <v>29</v>
      </c>
      <c r="D41" s="13">
        <v>1</v>
      </c>
      <c r="E41" s="14"/>
      <c r="F41" s="14">
        <f t="shared" si="0"/>
        <v>0</v>
      </c>
    </row>
    <row r="42" spans="1:6" ht="15">
      <c r="A42" s="105">
        <f>MAX(A$10:A41)+1</f>
        <v>33</v>
      </c>
      <c r="B42" s="18" t="s">
        <v>89</v>
      </c>
      <c r="C42" s="19" t="s">
        <v>29</v>
      </c>
      <c r="D42" s="13">
        <v>2</v>
      </c>
      <c r="E42" s="14"/>
      <c r="F42" s="14">
        <f t="shared" si="0"/>
        <v>0</v>
      </c>
    </row>
    <row r="43" spans="1:6" ht="15">
      <c r="A43" s="105">
        <f>MAX(A$10:A42)+1</f>
        <v>34</v>
      </c>
      <c r="B43" s="18" t="s">
        <v>91</v>
      </c>
      <c r="C43" s="29" t="s">
        <v>29</v>
      </c>
      <c r="D43" s="13">
        <v>2</v>
      </c>
      <c r="E43" s="14"/>
      <c r="F43" s="14">
        <f t="shared" si="0"/>
        <v>0</v>
      </c>
    </row>
    <row r="44" spans="1:6" ht="15">
      <c r="A44" s="105">
        <f>MAX(A$10:A43)+1</f>
        <v>35</v>
      </c>
      <c r="B44" s="18" t="s">
        <v>92</v>
      </c>
      <c r="C44" s="29" t="s">
        <v>29</v>
      </c>
      <c r="D44" s="13">
        <v>1</v>
      </c>
      <c r="E44" s="14"/>
      <c r="F44" s="14">
        <f t="shared" si="0"/>
        <v>0</v>
      </c>
    </row>
    <row r="45" spans="1:6" ht="15">
      <c r="A45" s="105">
        <f>MAX(A$10:A44)+1</f>
        <v>36</v>
      </c>
      <c r="B45" s="18" t="s">
        <v>101</v>
      </c>
      <c r="C45" s="29" t="s">
        <v>29</v>
      </c>
      <c r="D45" s="13">
        <v>10</v>
      </c>
      <c r="E45" s="14"/>
      <c r="F45" s="14">
        <f t="shared" si="0"/>
        <v>0</v>
      </c>
    </row>
    <row r="46" spans="1:6" ht="15">
      <c r="A46" s="105">
        <f>MAX(A$10:A45)+1</f>
        <v>37</v>
      </c>
      <c r="B46" s="18" t="s">
        <v>100</v>
      </c>
      <c r="C46" s="19" t="s">
        <v>1</v>
      </c>
      <c r="D46" s="13">
        <v>598</v>
      </c>
      <c r="E46" s="30"/>
      <c r="F46" s="14">
        <f t="shared" si="0"/>
        <v>0</v>
      </c>
    </row>
    <row r="47" spans="1:6" ht="15">
      <c r="A47" s="105">
        <f>MAX(A$10:A46)+1</f>
        <v>38</v>
      </c>
      <c r="B47" s="18" t="s">
        <v>113</v>
      </c>
      <c r="C47" s="19" t="s">
        <v>29</v>
      </c>
      <c r="D47" s="13">
        <v>2</v>
      </c>
      <c r="E47" s="30"/>
      <c r="F47" s="14">
        <f t="shared" si="0"/>
        <v>0</v>
      </c>
    </row>
    <row r="48" spans="1:6" ht="15">
      <c r="A48" s="105">
        <f>MAX(A$10:A47)+1</f>
        <v>39</v>
      </c>
      <c r="B48" s="18" t="s">
        <v>31</v>
      </c>
      <c r="C48" s="19" t="s">
        <v>29</v>
      </c>
      <c r="D48" s="13">
        <v>3</v>
      </c>
      <c r="E48" s="30"/>
      <c r="F48" s="14">
        <f t="shared" si="0"/>
        <v>0</v>
      </c>
    </row>
    <row r="49" spans="1:6" ht="15">
      <c r="A49" s="105">
        <f>MAX(A$10:A48)+1</f>
        <v>40</v>
      </c>
      <c r="B49" s="115" t="s">
        <v>129</v>
      </c>
      <c r="C49" s="116" t="s">
        <v>21</v>
      </c>
      <c r="D49" s="13">
        <v>1</v>
      </c>
      <c r="E49" s="30"/>
      <c r="F49" s="14">
        <f t="shared" si="0"/>
        <v>0</v>
      </c>
    </row>
    <row r="50" spans="1:6" ht="15">
      <c r="A50" s="105">
        <f>MAX(A$10:A49)+1</f>
        <v>41</v>
      </c>
      <c r="B50" s="115" t="s">
        <v>130</v>
      </c>
      <c r="C50" s="116" t="s">
        <v>21</v>
      </c>
      <c r="D50" s="13">
        <v>1</v>
      </c>
      <c r="E50" s="30"/>
      <c r="F50" s="50">
        <f t="shared" si="0"/>
        <v>0</v>
      </c>
    </row>
    <row r="51" spans="1:6" ht="15">
      <c r="A51" s="105">
        <f>MAX(A$10:A50)+1</f>
        <v>42</v>
      </c>
      <c r="B51" s="12" t="s">
        <v>54</v>
      </c>
      <c r="C51" s="13" t="s">
        <v>1</v>
      </c>
      <c r="D51" s="13">
        <v>126</v>
      </c>
      <c r="E51" s="14"/>
      <c r="F51" s="50">
        <f aca="true" t="shared" si="2" ref="F51:F57">E51*D51</f>
        <v>0</v>
      </c>
    </row>
    <row r="52" spans="1:6" ht="15">
      <c r="A52" s="105">
        <f>MAX(A$10:A51)+1</f>
        <v>43</v>
      </c>
      <c r="B52" s="34" t="s">
        <v>117</v>
      </c>
      <c r="C52" s="23" t="s">
        <v>116</v>
      </c>
      <c r="D52" s="13">
        <v>2</v>
      </c>
      <c r="E52" s="14"/>
      <c r="F52" s="50">
        <f t="shared" si="2"/>
        <v>0</v>
      </c>
    </row>
    <row r="53" spans="1:6" ht="15">
      <c r="A53" s="105">
        <f>MAX(A$10:A52)+1</f>
        <v>44</v>
      </c>
      <c r="B53" s="34" t="s">
        <v>118</v>
      </c>
      <c r="C53" s="23" t="s">
        <v>29</v>
      </c>
      <c r="D53" s="13">
        <v>1</v>
      </c>
      <c r="E53" s="14"/>
      <c r="F53" s="50">
        <f t="shared" si="2"/>
        <v>0</v>
      </c>
    </row>
    <row r="54" spans="1:6" ht="15">
      <c r="A54" s="105">
        <f>MAX(A$10:A53)+1</f>
        <v>45</v>
      </c>
      <c r="B54" s="34" t="s">
        <v>115</v>
      </c>
      <c r="C54" s="33" t="s">
        <v>29</v>
      </c>
      <c r="D54" s="13">
        <v>1</v>
      </c>
      <c r="E54" s="30"/>
      <c r="F54" s="50">
        <f t="shared" si="2"/>
        <v>0</v>
      </c>
    </row>
    <row r="55" spans="1:6" ht="15">
      <c r="A55" s="105">
        <f>MAX(A$10:A54)+1</f>
        <v>46</v>
      </c>
      <c r="B55" s="35" t="s">
        <v>114</v>
      </c>
      <c r="C55" s="16" t="s">
        <v>29</v>
      </c>
      <c r="D55" s="13">
        <v>1</v>
      </c>
      <c r="E55" s="30"/>
      <c r="F55" s="50">
        <f t="shared" si="2"/>
        <v>0</v>
      </c>
    </row>
    <row r="56" spans="1:6" ht="28.5" customHeight="1">
      <c r="A56" s="105">
        <f>MAX(A$10:A55)+1</f>
        <v>47</v>
      </c>
      <c r="B56" s="127" t="s">
        <v>126</v>
      </c>
      <c r="C56" s="16" t="s">
        <v>29</v>
      </c>
      <c r="D56" s="13">
        <v>1</v>
      </c>
      <c r="E56" s="30"/>
      <c r="F56" s="50">
        <f t="shared" si="2"/>
        <v>0</v>
      </c>
    </row>
    <row r="57" spans="1:8" ht="15">
      <c r="A57" s="105">
        <f>MAX(A$10:A56)+1</f>
        <v>48</v>
      </c>
      <c r="B57" s="66" t="s">
        <v>85</v>
      </c>
      <c r="C57" s="23" t="s">
        <v>86</v>
      </c>
      <c r="D57" s="23">
        <v>0.2</v>
      </c>
      <c r="E57" s="31"/>
      <c r="F57" s="101">
        <f t="shared" si="2"/>
        <v>0</v>
      </c>
      <c r="H57" s="109"/>
    </row>
    <row r="58" spans="1:6" ht="15">
      <c r="A58" s="105">
        <f>MAX(A$10:A57)+1</f>
        <v>49</v>
      </c>
      <c r="B58" s="36" t="s">
        <v>36</v>
      </c>
      <c r="C58" s="13" t="s">
        <v>1</v>
      </c>
      <c r="D58" s="13">
        <v>84</v>
      </c>
      <c r="E58" s="14"/>
      <c r="F58" s="14">
        <f aca="true" t="shared" si="3" ref="F58:F64">E58*D58</f>
        <v>0</v>
      </c>
    </row>
    <row r="59" spans="1:6" ht="15">
      <c r="A59" s="105">
        <f>MAX(A$10:A58)+1</f>
        <v>50</v>
      </c>
      <c r="B59" s="36" t="s">
        <v>34</v>
      </c>
      <c r="C59" s="16" t="s">
        <v>29</v>
      </c>
      <c r="D59" s="13">
        <v>6</v>
      </c>
      <c r="E59" s="14"/>
      <c r="F59" s="14">
        <f t="shared" si="3"/>
        <v>0</v>
      </c>
    </row>
    <row r="60" spans="1:6" ht="32.25" customHeight="1">
      <c r="A60" s="105">
        <f>MAX(A$10:A59)+1</f>
        <v>51</v>
      </c>
      <c r="B60" s="128" t="s">
        <v>111</v>
      </c>
      <c r="C60" s="16" t="s">
        <v>29</v>
      </c>
      <c r="D60" s="13">
        <v>6</v>
      </c>
      <c r="E60" s="14"/>
      <c r="F60" s="14">
        <f t="shared" si="3"/>
        <v>0</v>
      </c>
    </row>
    <row r="61" spans="1:6" ht="15">
      <c r="A61" s="105">
        <f>MAX(A$10:A60)+1</f>
        <v>52</v>
      </c>
      <c r="B61" s="57" t="s">
        <v>32</v>
      </c>
      <c r="C61" s="49" t="s">
        <v>1</v>
      </c>
      <c r="D61" s="49">
        <v>1184</v>
      </c>
      <c r="E61" s="50"/>
      <c r="F61" s="50">
        <f t="shared" si="3"/>
        <v>0</v>
      </c>
    </row>
    <row r="62" spans="1:6" ht="15">
      <c r="A62" s="105">
        <f>MAX(A$10:A61)+1</f>
        <v>53</v>
      </c>
      <c r="B62" s="36" t="s">
        <v>35</v>
      </c>
      <c r="C62" s="13" t="s">
        <v>1</v>
      </c>
      <c r="D62" s="13">
        <v>109</v>
      </c>
      <c r="E62" s="14"/>
      <c r="F62" s="14">
        <f t="shared" si="3"/>
        <v>0</v>
      </c>
    </row>
    <row r="63" spans="1:6" ht="15">
      <c r="A63" s="105">
        <f>MAX(A$10:A62)+1</f>
        <v>54</v>
      </c>
      <c r="B63" s="36" t="s">
        <v>33</v>
      </c>
      <c r="C63" s="13" t="s">
        <v>1</v>
      </c>
      <c r="D63" s="13">
        <v>11</v>
      </c>
      <c r="E63" s="14"/>
      <c r="F63" s="14">
        <f t="shared" si="3"/>
        <v>0</v>
      </c>
    </row>
    <row r="64" spans="1:6" ht="15">
      <c r="A64" s="105">
        <v>55</v>
      </c>
      <c r="B64" s="36" t="s">
        <v>161</v>
      </c>
      <c r="C64" s="49" t="s">
        <v>29</v>
      </c>
      <c r="D64" s="49">
        <v>2</v>
      </c>
      <c r="E64" s="50"/>
      <c r="F64" s="50">
        <f t="shared" si="3"/>
        <v>0</v>
      </c>
    </row>
    <row r="65" spans="1:6" ht="15">
      <c r="A65" s="105">
        <v>56</v>
      </c>
      <c r="B65" s="61" t="s">
        <v>134</v>
      </c>
      <c r="C65" s="62" t="s">
        <v>21</v>
      </c>
      <c r="D65" s="49">
        <v>1</v>
      </c>
      <c r="E65" s="56"/>
      <c r="F65" s="50">
        <f>E65*D65</f>
        <v>0</v>
      </c>
    </row>
    <row r="66" spans="1:6" ht="15">
      <c r="A66" s="130"/>
      <c r="B66" s="131"/>
      <c r="C66" s="132"/>
      <c r="D66" s="133"/>
      <c r="E66" s="134"/>
      <c r="F66" s="135"/>
    </row>
    <row r="67" spans="1:6" ht="15.75" thickBot="1">
      <c r="A67" s="99"/>
      <c r="B67" s="136" t="s">
        <v>151</v>
      </c>
      <c r="C67" s="37"/>
      <c r="D67" s="25"/>
      <c r="E67" s="42"/>
      <c r="F67" s="42">
        <f>SUM(F10:F66)</f>
        <v>0</v>
      </c>
    </row>
    <row r="68" spans="1:6" ht="15">
      <c r="A68" s="106"/>
      <c r="B68" s="87"/>
      <c r="C68" s="88"/>
      <c r="D68" s="88"/>
      <c r="E68" s="89"/>
      <c r="F68" s="76"/>
    </row>
    <row r="69" spans="1:6" ht="38.25" customHeight="1">
      <c r="A69" s="156" t="s">
        <v>150</v>
      </c>
      <c r="B69" s="156"/>
      <c r="C69" s="156"/>
      <c r="D69" s="156"/>
      <c r="E69" s="156"/>
      <c r="F69" s="123"/>
    </row>
    <row r="70" spans="1:6" ht="15">
      <c r="A70" s="108"/>
      <c r="B70" s="108"/>
      <c r="C70" s="157"/>
      <c r="D70" s="157"/>
      <c r="E70" s="157"/>
      <c r="F70" s="123"/>
    </row>
    <row r="71" spans="1:6" ht="15">
      <c r="A71" s="108"/>
      <c r="B71" s="108" t="s">
        <v>152</v>
      </c>
      <c r="C71" s="157" t="s">
        <v>156</v>
      </c>
      <c r="D71" s="157"/>
      <c r="E71" s="157"/>
      <c r="F71" s="157"/>
    </row>
    <row r="72" spans="1:2" ht="15">
      <c r="A72" s="108"/>
      <c r="B72" s="108"/>
    </row>
    <row r="73" spans="1:6" ht="19.5" customHeight="1">
      <c r="A73" s="108"/>
      <c r="B73" s="108" t="s">
        <v>154</v>
      </c>
      <c r="C73" s="157" t="s">
        <v>157</v>
      </c>
      <c r="D73" s="157"/>
      <c r="E73" s="157"/>
      <c r="F73" s="157"/>
    </row>
    <row r="74" spans="1:2" ht="19.5" customHeight="1">
      <c r="A74" s="108"/>
      <c r="B74" s="108" t="s">
        <v>154</v>
      </c>
    </row>
    <row r="75" spans="1:6" ht="19.5" customHeight="1">
      <c r="A75" s="106"/>
      <c r="B75" s="137" t="s">
        <v>154</v>
      </c>
      <c r="C75" s="157" t="s">
        <v>158</v>
      </c>
      <c r="D75" s="157"/>
      <c r="E75" s="157"/>
      <c r="F75" s="157"/>
    </row>
    <row r="76" spans="1:6" ht="19.5" customHeight="1">
      <c r="A76" s="122"/>
      <c r="B76" s="138" t="s">
        <v>154</v>
      </c>
      <c r="C76" s="159"/>
      <c r="D76" s="159"/>
      <c r="E76" s="159"/>
      <c r="F76" s="159"/>
    </row>
    <row r="77" spans="1:6" ht="19.5" customHeight="1">
      <c r="A77" s="106"/>
      <c r="B77" s="124"/>
      <c r="C77" s="157" t="s">
        <v>159</v>
      </c>
      <c r="D77" s="157"/>
      <c r="E77" s="157"/>
      <c r="F77" s="157"/>
    </row>
    <row r="78" spans="1:6" ht="19.5" customHeight="1">
      <c r="A78" s="108"/>
      <c r="B78" s="108" t="s">
        <v>153</v>
      </c>
      <c r="C78" s="157"/>
      <c r="D78" s="157"/>
      <c r="E78" s="157"/>
      <c r="F78" s="157"/>
    </row>
    <row r="79" spans="1:6" ht="19.5" customHeight="1">
      <c r="A79" s="108"/>
      <c r="B79" s="38" t="s">
        <v>155</v>
      </c>
      <c r="C79" s="158"/>
      <c r="D79" s="158"/>
      <c r="E79" s="158"/>
      <c r="F79" s="158"/>
    </row>
    <row r="80" spans="1:6" ht="19.5" customHeight="1">
      <c r="A80" s="108"/>
      <c r="B80" s="38"/>
      <c r="C80" s="158"/>
      <c r="D80" s="158"/>
      <c r="E80" s="158"/>
      <c r="F80" s="113"/>
    </row>
    <row r="82" ht="15">
      <c r="B82" t="s">
        <v>160</v>
      </c>
    </row>
  </sheetData>
  <sheetProtection formatCells="0" selectLockedCells="1"/>
  <mergeCells count="10">
    <mergeCell ref="A69:E69"/>
    <mergeCell ref="C70:E70"/>
    <mergeCell ref="C80:E80"/>
    <mergeCell ref="C71:F71"/>
    <mergeCell ref="C73:F73"/>
    <mergeCell ref="C75:F75"/>
    <mergeCell ref="C77:F77"/>
    <mergeCell ref="C76:F76"/>
    <mergeCell ref="C78:F78"/>
    <mergeCell ref="C79:F79"/>
  </mergeCells>
  <printOptions/>
  <pageMargins left="0.25" right="0.25" top="0.75" bottom="0.75" header="0.3" footer="0.3"/>
  <pageSetup fitToHeight="0" fitToWidth="1" horizontalDpi="600" verticalDpi="600" orientation="portrait"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Basil Mouneimne</dc:creator>
  <cp:keywords/>
  <dc:description/>
  <cp:lastModifiedBy>Gilpin, Gina</cp:lastModifiedBy>
  <cp:lastPrinted>2018-12-10T20:14:20Z</cp:lastPrinted>
  <dcterms:created xsi:type="dcterms:W3CDTF">2017-10-13T13:19:42Z</dcterms:created>
  <dcterms:modified xsi:type="dcterms:W3CDTF">2019-01-24T19:37:03Z</dcterms:modified>
  <cp:category/>
  <cp:version/>
  <cp:contentType/>
  <cp:contentStatus/>
</cp:coreProperties>
</file>